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8300" windowHeight="12015" tabRatio="755" activeTab="0"/>
  </bookViews>
  <sheets>
    <sheet name="Séances" sheetId="1" r:id="rId1"/>
    <sheet name="Graph EPI" sheetId="2" r:id="rId2"/>
    <sheet name="Répet - Séries - Récup" sheetId="3" r:id="rId3"/>
    <sheet name="110%" sheetId="4" r:id="rId4"/>
    <sheet name="105%" sheetId="5" r:id="rId5"/>
    <sheet name="100%" sheetId="6" r:id="rId6"/>
    <sheet name="95%" sheetId="7" r:id="rId7"/>
    <sheet name="90%" sheetId="8" r:id="rId8"/>
    <sheet name="85%" sheetId="9" r:id="rId9"/>
    <sheet name="Coef fit" sheetId="10" r:id="rId10"/>
  </sheets>
  <definedNames/>
  <calcPr fullCalcOnLoad="1"/>
</workbook>
</file>

<file path=xl/comments1.xml><?xml version="1.0" encoding="utf-8"?>
<comments xmlns="http://schemas.openxmlformats.org/spreadsheetml/2006/main">
  <authors>
    <author>frso172</author>
  </authors>
  <commentList>
    <comment ref="A8" authorId="0">
      <text>
        <r>
          <rPr>
            <b/>
            <sz val="8"/>
            <rFont val="Tahoma"/>
            <family val="0"/>
          </rPr>
          <t xml:space="preserve">Distance sur laquelle on souhaite faire les fractions d'effort.
</t>
        </r>
      </text>
    </comment>
    <comment ref="A3" authorId="0">
      <text>
        <r>
          <rPr>
            <b/>
            <sz val="8"/>
            <rFont val="Tahoma"/>
            <family val="0"/>
          </rPr>
          <t>%VMA auquel on choisit d'effectuer les fractions d'effort</t>
        </r>
        <r>
          <rPr>
            <b/>
            <sz val="8"/>
            <rFont val="Tahoma"/>
            <family val="0"/>
          </rPr>
          <t>.</t>
        </r>
      </text>
    </comment>
    <comment ref="A4" authorId="0">
      <text>
        <r>
          <rPr>
            <b/>
            <sz val="8"/>
            <rFont val="Tahoma"/>
            <family val="0"/>
          </rPr>
          <t>Vitesse de course sur les fractions d'effort correspondant au %VMA choisi au dessus.</t>
        </r>
      </text>
    </comment>
    <comment ref="A5" authorId="0">
      <text>
        <r>
          <rPr>
            <b/>
            <sz val="8"/>
            <rFont val="Tahoma"/>
            <family val="0"/>
          </rPr>
          <t>Temps de passage au 100 m.</t>
        </r>
      </text>
    </comment>
    <comment ref="A9" authorId="0">
      <text>
        <r>
          <rPr>
            <b/>
            <sz val="8"/>
            <rFont val="Tahoma"/>
            <family val="0"/>
          </rPr>
          <t>Durée de la fraction d'effort.</t>
        </r>
      </text>
    </comment>
    <comment ref="A10" authorId="0">
      <text>
        <r>
          <rPr>
            <b/>
            <sz val="8"/>
            <rFont val="Tahoma"/>
            <family val="0"/>
          </rPr>
          <t>Nombre de fractions d'effort.</t>
        </r>
      </text>
    </comment>
    <comment ref="A11" authorId="0">
      <text>
        <r>
          <rPr>
            <b/>
            <sz val="8"/>
            <rFont val="Tahoma"/>
            <family val="0"/>
          </rPr>
          <t>Nombre de séries.</t>
        </r>
      </text>
    </comment>
    <comment ref="A12" authorId="0">
      <text>
        <r>
          <rPr>
            <b/>
            <sz val="8"/>
            <rFont val="Tahoma"/>
            <family val="0"/>
          </rPr>
          <t>Temps de récupération entre les répétitions.</t>
        </r>
      </text>
    </comment>
    <comment ref="A13" authorId="0">
      <text>
        <r>
          <rPr>
            <b/>
            <sz val="8"/>
            <rFont val="Tahoma"/>
            <family val="0"/>
          </rPr>
          <t>Temps de récupération entre les séries.</t>
        </r>
      </text>
    </comment>
  </commentList>
</comments>
</file>

<file path=xl/comments4.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5.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6.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7.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8.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9.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sharedStrings.xml><?xml version="1.0" encoding="utf-8"?>
<sst xmlns="http://schemas.openxmlformats.org/spreadsheetml/2006/main" count="85" uniqueCount="38">
  <si>
    <t>fit</t>
  </si>
  <si>
    <t>t [min:s]</t>
  </si>
  <si>
    <t>t [j]</t>
  </si>
  <si>
    <r>
      <t>t</t>
    </r>
    <r>
      <rPr>
        <vertAlign val="superscript"/>
        <sz val="10"/>
        <rFont val="Arial"/>
        <family val="2"/>
      </rPr>
      <t>-1</t>
    </r>
    <r>
      <rPr>
        <sz val="10"/>
        <rFont val="Arial"/>
        <family val="0"/>
      </rPr>
      <t xml:space="preserve"> [j</t>
    </r>
    <r>
      <rPr>
        <vertAlign val="superscript"/>
        <sz val="10"/>
        <rFont val="Arial"/>
        <family val="2"/>
      </rPr>
      <t>-1</t>
    </r>
    <r>
      <rPr>
        <sz val="10"/>
        <rFont val="Arial"/>
        <family val="0"/>
      </rPr>
      <t>]</t>
    </r>
  </si>
  <si>
    <t>a</t>
  </si>
  <si>
    <t>b</t>
  </si>
  <si>
    <t>c</t>
  </si>
  <si>
    <r>
      <t xml:space="preserve">Les données de référence sont en </t>
    </r>
    <r>
      <rPr>
        <b/>
        <sz val="8"/>
        <rFont val="Arial"/>
        <family val="0"/>
      </rPr>
      <t>gras</t>
    </r>
  </si>
  <si>
    <t>Répétitions</t>
  </si>
  <si>
    <t>Séries</t>
  </si>
  <si>
    <t>Récup. entre répétitions [min]</t>
  </si>
  <si>
    <t>Récup. entre séries [min]</t>
  </si>
  <si>
    <r>
      <t>N</t>
    </r>
    <r>
      <rPr>
        <vertAlign val="subscript"/>
        <sz val="10"/>
        <rFont val="Arial"/>
        <family val="2"/>
      </rPr>
      <t>SERIES</t>
    </r>
  </si>
  <si>
    <r>
      <t>N</t>
    </r>
    <r>
      <rPr>
        <vertAlign val="subscript"/>
        <sz val="10"/>
        <rFont val="Arial"/>
        <family val="2"/>
      </rPr>
      <t>REPETITIONS</t>
    </r>
  </si>
  <si>
    <t>% VMA</t>
  </si>
  <si>
    <r>
      <t>V [km.h</t>
    </r>
    <r>
      <rPr>
        <vertAlign val="superscript"/>
        <sz val="10"/>
        <rFont val="Arial"/>
        <family val="2"/>
      </rPr>
      <t>-1</t>
    </r>
    <r>
      <rPr>
        <sz val="10"/>
        <rFont val="Arial"/>
        <family val="0"/>
      </rPr>
      <t>]</t>
    </r>
  </si>
  <si>
    <r>
      <t>t</t>
    </r>
    <r>
      <rPr>
        <vertAlign val="subscript"/>
        <sz val="10"/>
        <rFont val="Arial"/>
        <family val="2"/>
      </rPr>
      <t>100 m</t>
    </r>
    <r>
      <rPr>
        <sz val="10"/>
        <rFont val="Arial"/>
        <family val="0"/>
      </rPr>
      <t xml:space="preserve"> [min:s]</t>
    </r>
  </si>
  <si>
    <t>Copie des coefficients d'interpolation</t>
  </si>
  <si>
    <t>VMA</t>
  </si>
  <si>
    <r>
      <t>[km.h</t>
    </r>
    <r>
      <rPr>
        <vertAlign val="superscript"/>
        <sz val="10"/>
        <rFont val="Arial"/>
        <family val="2"/>
      </rPr>
      <t>-1</t>
    </r>
    <r>
      <rPr>
        <sz val="10"/>
        <rFont val="Arial"/>
        <family val="0"/>
      </rPr>
      <t>]</t>
    </r>
  </si>
  <si>
    <t>Réc Rep [min]</t>
  </si>
  <si>
    <t>Réc Sér [min]</t>
  </si>
  <si>
    <t>à</t>
  </si>
  <si>
    <t>X</t>
  </si>
  <si>
    <t>1)</t>
  </si>
  <si>
    <t>2)</t>
  </si>
  <si>
    <t>Dans la case jaune, entrer la distance sur laquelle on souhaite fractionner.</t>
  </si>
  <si>
    <t>Dans la case bleue turquoise, entrer la valeur de sa VMA.</t>
  </si>
  <si>
    <t>3)</t>
  </si>
  <si>
    <t>Dans le tableau du bas sont indiquées les différentes séances possibles colonne par colonne, en fonction du % VMA auquel on veut travailler.
Les lignes en-dessous indiquent:
- Le temps de parcours de la distance entrée dans la case jaune.
- Le nombre total de répétitions à effectuer.
- La répartition du nombre total de répétitions en séries, la durée de récupération entre les répétitions et entre les séries.</t>
  </si>
  <si>
    <t>- Les temps de passage aux 100 m indiqués dans le tableau du haut peuvent être utilisés pour cadencer les phases d'effort à allure régulière, en faisant bipper son cardio tous les 100 ou 200 m par exemple.</t>
  </si>
  <si>
    <t>- Le nombre de répétitions est l'arrondi à l'entier le plus proche de ce que donne le modèle; il pourra donc s'avérer impossible de faire la dernière répétition ou au contraire, on pourra avoir l'impression d'avoir la capacité d'en faire une de plus, selon sa motivation, et ce surtout pour les petits nombres de répétitions.</t>
  </si>
  <si>
    <t xml:space="preserve">- Une croix (X) doit être interprétée comme un cas hors des limites du modèle d'EPI.
</t>
  </si>
  <si>
    <t>- La plage d'utilisation du modèle s'étend environ de 100 m à 2500 m.</t>
  </si>
  <si>
    <t>- La VMA peut être déterminée par différents moyens:
* Réalisation d'un test par paliers (LEGER-BOUCHER par ex.).
* Estimée grâce à une performance sur 10 km, semi et marathon et à des tables de correspondances disponibles sur Internet.
* Votre vitesse moyenne sur 1600 m (2000 m pour ceux capables de les faire en moins de 7 min).</t>
  </si>
  <si>
    <t>Mode d'emploi :</t>
  </si>
  <si>
    <t>Notes :</t>
  </si>
  <si>
    <t>- La feuille EXCEL est codée de manière à pouvoir copier/coller le tableau du bas autant de fois que l'on veut, de manière à disposer du panel total de séances possibles selon ses préférences. (par exemple, 6 tableaux : 200, 300, 400, 600, 800 et 1000 m).</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</si>
</sst>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0"/>
    <numFmt numFmtId="174" formatCode="0.0000000"/>
    <numFmt numFmtId="175" formatCode="0.000000"/>
    <numFmt numFmtId="176" formatCode="0.00000"/>
    <numFmt numFmtId="177" formatCode="0.000"/>
    <numFmt numFmtId="178" formatCode="mm:ss.0;@"/>
  </numFmts>
  <fonts count="15">
    <font>
      <sz val="10"/>
      <name val="Arial"/>
      <family val="0"/>
    </font>
    <font>
      <sz val="8"/>
      <name val="Arial"/>
      <family val="0"/>
    </font>
    <font>
      <sz val="8.75"/>
      <name val="Arial"/>
      <family val="0"/>
    </font>
    <font>
      <b/>
      <sz val="10.25"/>
      <name val="Arial"/>
      <family val="0"/>
    </font>
    <font>
      <vertAlign val="superscript"/>
      <sz val="10"/>
      <name val="Arial"/>
      <family val="2"/>
    </font>
    <font>
      <sz val="8"/>
      <name val="Tahoma"/>
      <family val="0"/>
    </font>
    <font>
      <b/>
      <sz val="8"/>
      <name val="Tahoma"/>
      <family val="0"/>
    </font>
    <font>
      <sz val="10.25"/>
      <name val="Arial"/>
      <family val="0"/>
    </font>
    <font>
      <vertAlign val="superscript"/>
      <sz val="8"/>
      <name val="Tahoma"/>
      <family val="2"/>
    </font>
    <font>
      <b/>
      <sz val="10"/>
      <name val="Arial"/>
      <family val="2"/>
    </font>
    <font>
      <b/>
      <sz val="8"/>
      <name val="Arial"/>
      <family val="0"/>
    </font>
    <font>
      <vertAlign val="subscript"/>
      <sz val="10"/>
      <name val="Arial"/>
      <family val="2"/>
    </font>
    <font>
      <i/>
      <sz val="10"/>
      <name val="Arial"/>
      <family val="2"/>
    </font>
    <font>
      <b/>
      <sz val="12"/>
      <name val="Arial"/>
      <family val="2"/>
    </font>
    <font>
      <b/>
      <sz val="10"/>
      <color indexed="9"/>
      <name val="Arial"/>
      <family val="2"/>
    </font>
  </fonts>
  <fills count="7">
    <fill>
      <patternFill/>
    </fill>
    <fill>
      <patternFill patternType="gray125"/>
    </fill>
    <fill>
      <patternFill patternType="solid">
        <fgColor indexed="13"/>
        <bgColor indexed="64"/>
      </patternFill>
    </fill>
    <fill>
      <patternFill patternType="solid">
        <fgColor indexed="15"/>
        <bgColor indexed="64"/>
      </patternFill>
    </fill>
    <fill>
      <patternFill patternType="solid">
        <fgColor indexed="47"/>
        <bgColor indexed="64"/>
      </patternFill>
    </fill>
    <fill>
      <patternFill patternType="solid">
        <fgColor indexed="56"/>
        <bgColor indexed="64"/>
      </patternFill>
    </fill>
    <fill>
      <patternFill patternType="solid">
        <fgColor indexed="50"/>
        <bgColor indexed="64"/>
      </patternFill>
    </fill>
  </fills>
  <borders count="22">
    <border>
      <left/>
      <right/>
      <top/>
      <bottom/>
      <diagonal/>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medium"/>
      <right style="medium"/>
      <top style="medium"/>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Alignment="1">
      <alignment horizontal="center"/>
    </xf>
    <xf numFmtId="172" fontId="0" fillId="0" borderId="0" xfId="0" applyNumberFormat="1" applyAlignment="1">
      <alignment horizontal="center"/>
    </xf>
    <xf numFmtId="47" fontId="0" fillId="0" borderId="0" xfId="0" applyNumberFormat="1" applyAlignment="1">
      <alignment horizontal="center"/>
    </xf>
    <xf numFmtId="173" fontId="0" fillId="0" borderId="0" xfId="0" applyNumberFormat="1" applyAlignment="1">
      <alignment horizontal="center"/>
    </xf>
    <xf numFmtId="47" fontId="9" fillId="0" borderId="0" xfId="0" applyNumberFormat="1" applyFont="1" applyAlignment="1">
      <alignment horizontal="center"/>
    </xf>
    <xf numFmtId="0" fontId="9" fillId="0" borderId="0" xfId="0" applyFont="1" applyAlignment="1">
      <alignment horizontal="center"/>
    </xf>
    <xf numFmtId="9" fontId="9" fillId="0" borderId="0" xfId="0" applyNumberFormat="1" applyFont="1" applyAlignment="1">
      <alignment horizontal="center"/>
    </xf>
    <xf numFmtId="47" fontId="1" fillId="0" borderId="0" xfId="0" applyNumberFormat="1" applyFont="1" applyAlignment="1">
      <alignment horizontal="left"/>
    </xf>
    <xf numFmtId="47" fontId="0" fillId="0" borderId="0" xfId="0" applyNumberFormat="1" applyFont="1" applyAlignment="1">
      <alignment horizontal="center"/>
    </xf>
    <xf numFmtId="0" fontId="0" fillId="0" borderId="0" xfId="0" applyFont="1" applyAlignment="1">
      <alignment horizontal="center"/>
    </xf>
    <xf numFmtId="172" fontId="9" fillId="0" borderId="0" xfId="0" applyNumberFormat="1" applyFont="1" applyAlignment="1">
      <alignment horizontal="center"/>
    </xf>
    <xf numFmtId="0" fontId="0" fillId="0" borderId="0" xfId="0" applyAlignment="1">
      <alignment horizontal="center" vertical="center" wrapText="1"/>
    </xf>
    <xf numFmtId="0" fontId="0" fillId="0" borderId="1" xfId="0"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9" fillId="0" borderId="1" xfId="0" applyFont="1" applyBorder="1" applyAlignment="1">
      <alignment horizontal="center"/>
    </xf>
    <xf numFmtId="173" fontId="0" fillId="0" borderId="1" xfId="0" applyNumberFormat="1" applyBorder="1" applyAlignment="1">
      <alignment horizontal="center"/>
    </xf>
    <xf numFmtId="178" fontId="0" fillId="0" borderId="1" xfId="0" applyNumberFormat="1" applyBorder="1" applyAlignment="1">
      <alignment horizontal="center"/>
    </xf>
    <xf numFmtId="9" fontId="12" fillId="0" borderId="2" xfId="0" applyNumberFormat="1" applyFont="1" applyBorder="1" applyAlignment="1">
      <alignment horizontal="center"/>
    </xf>
    <xf numFmtId="9" fontId="12" fillId="0" borderId="3" xfId="0" applyNumberFormat="1" applyFont="1" applyBorder="1" applyAlignment="1">
      <alignment horizontal="center"/>
    </xf>
    <xf numFmtId="178" fontId="0" fillId="0" borderId="5" xfId="0" applyNumberFormat="1" applyBorder="1" applyAlignment="1">
      <alignment horizontal="center"/>
    </xf>
    <xf numFmtId="178" fontId="0" fillId="0" borderId="0" xfId="0" applyNumberFormat="1" applyBorder="1" applyAlignment="1">
      <alignment horizontal="center"/>
    </xf>
    <xf numFmtId="172" fontId="0" fillId="0" borderId="0" xfId="0" applyNumberFormat="1" applyBorder="1" applyAlignment="1">
      <alignment horizontal="center"/>
    </xf>
    <xf numFmtId="0" fontId="9" fillId="2" borderId="7" xfId="0" applyFont="1" applyFill="1" applyBorder="1" applyAlignment="1">
      <alignment horizontal="center"/>
    </xf>
    <xf numFmtId="0" fontId="9" fillId="3" borderId="8" xfId="0" applyFont="1" applyFill="1" applyBorder="1" applyAlignment="1">
      <alignment horizontal="center"/>
    </xf>
    <xf numFmtId="0" fontId="0" fillId="4" borderId="1" xfId="0" applyFill="1" applyBorder="1" applyAlignment="1">
      <alignment horizontal="center"/>
    </xf>
    <xf numFmtId="9" fontId="9" fillId="4" borderId="1" xfId="0" applyNumberFormat="1" applyFont="1" applyFill="1" applyBorder="1" applyAlignment="1">
      <alignment horizontal="center"/>
    </xf>
    <xf numFmtId="178" fontId="0" fillId="4" borderId="1" xfId="0" applyNumberFormat="1" applyFill="1" applyBorder="1" applyAlignment="1">
      <alignment horizontal="center"/>
    </xf>
    <xf numFmtId="0" fontId="0" fillId="0" borderId="0" xfId="0" applyFont="1" applyBorder="1" applyAlignment="1">
      <alignment horizontal="center"/>
    </xf>
    <xf numFmtId="0" fontId="9" fillId="0" borderId="0" xfId="0" applyFont="1" applyBorder="1" applyAlignment="1">
      <alignment horizontal="center"/>
    </xf>
    <xf numFmtId="1" fontId="0" fillId="0" borderId="6" xfId="0" applyNumberFormat="1" applyBorder="1" applyAlignment="1">
      <alignment horizontal="center"/>
    </xf>
    <xf numFmtId="1" fontId="0" fillId="0" borderId="9" xfId="0" applyNumberFormat="1" applyBorder="1" applyAlignment="1">
      <alignment horizontal="center"/>
    </xf>
    <xf numFmtId="0" fontId="0" fillId="0" borderId="10" xfId="0" applyBorder="1" applyAlignment="1">
      <alignment horizontal="center"/>
    </xf>
    <xf numFmtId="1" fontId="0" fillId="0" borderId="11" xfId="0" applyNumberFormat="1" applyBorder="1" applyAlignment="1">
      <alignment horizontal="center"/>
    </xf>
    <xf numFmtId="1" fontId="0" fillId="0" borderId="12" xfId="0" applyNumberFormat="1" applyBorder="1" applyAlignment="1">
      <alignment horizontal="center"/>
    </xf>
    <xf numFmtId="1" fontId="0" fillId="0" borderId="1" xfId="0" applyNumberFormat="1" applyBorder="1" applyAlignment="1">
      <alignment horizontal="center"/>
    </xf>
    <xf numFmtId="1" fontId="0" fillId="0" borderId="5" xfId="0" applyNumberFormat="1" applyBorder="1" applyAlignment="1">
      <alignment horizontal="center"/>
    </xf>
    <xf numFmtId="0" fontId="1" fillId="0" borderId="4" xfId="0" applyFont="1" applyBorder="1" applyAlignment="1">
      <alignment horizontal="center"/>
    </xf>
    <xf numFmtId="0" fontId="1" fillId="0" borderId="13"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9" xfId="0" applyBorder="1" applyAlignment="1">
      <alignment horizontal="center"/>
    </xf>
    <xf numFmtId="2" fontId="0" fillId="4" borderId="1" xfId="0" applyNumberFormat="1" applyFill="1" applyBorder="1" applyAlignment="1">
      <alignment horizontal="center"/>
    </xf>
    <xf numFmtId="0" fontId="0" fillId="0" borderId="0" xfId="0" applyAlignment="1">
      <alignment horizontal="left"/>
    </xf>
    <xf numFmtId="0" fontId="9" fillId="0" borderId="0" xfId="0" applyFont="1" applyAlignment="1">
      <alignment horizontal="center" vertical="top"/>
    </xf>
    <xf numFmtId="0" fontId="9" fillId="5" borderId="0" xfId="0" applyFont="1" applyFill="1" applyAlignment="1">
      <alignment horizontal="center" vertical="top"/>
    </xf>
    <xf numFmtId="0" fontId="0" fillId="5" borderId="0" xfId="0" applyFill="1" applyAlignment="1">
      <alignment horizontal="center"/>
    </xf>
    <xf numFmtId="0" fontId="14" fillId="5" borderId="0" xfId="0" applyFont="1" applyFill="1" applyAlignment="1">
      <alignment horizontal="right" vertical="top"/>
    </xf>
    <xf numFmtId="0" fontId="9" fillId="6" borderId="0" xfId="0" applyFont="1" applyFill="1" applyAlignment="1">
      <alignment horizontal="left"/>
    </xf>
    <xf numFmtId="0" fontId="0" fillId="6" borderId="0" xfId="0" applyFill="1" applyAlignment="1">
      <alignment horizontal="left"/>
    </xf>
    <xf numFmtId="0" fontId="0" fillId="0" borderId="0" xfId="0" applyAlignment="1">
      <alignment horizontal="left" vertical="center" wrapText="1"/>
    </xf>
    <xf numFmtId="0" fontId="0" fillId="6" borderId="0" xfId="0" applyFill="1" applyAlignment="1" quotePrefix="1">
      <alignment horizontal="left" vertical="top" wrapText="1"/>
    </xf>
    <xf numFmtId="0" fontId="0" fillId="6" borderId="0" xfId="0" applyFill="1" applyAlignment="1">
      <alignment horizontal="left" vertical="top"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9" fillId="0" borderId="20" xfId="0" applyFont="1" applyBorder="1" applyAlignment="1">
      <alignment horizontal="left"/>
    </xf>
    <xf numFmtId="0" fontId="0" fillId="0" borderId="21"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Modèle d'E.P.I.</a:t>
            </a:r>
          </a:p>
        </c:rich>
      </c:tx>
      <c:layout/>
      <c:spPr>
        <a:noFill/>
        <a:ln>
          <a:noFill/>
        </a:ln>
      </c:spPr>
    </c:title>
    <c:plotArea>
      <c:layout>
        <c:manualLayout>
          <c:xMode val="edge"/>
          <c:yMode val="edge"/>
          <c:x val="0.03375"/>
          <c:y val="0.094"/>
          <c:w val="0.752"/>
          <c:h val="0.8505"/>
        </c:manualLayout>
      </c:layout>
      <c:scatterChart>
        <c:scatterStyle val="smoothMarker"/>
        <c:varyColors val="0"/>
        <c:ser>
          <c:idx val="1"/>
          <c:order val="0"/>
          <c:tx>
            <c:strRef>
              <c:f>'85%'!$D$6</c:f>
              <c:strCache>
                <c:ptCount val="1"/>
                <c:pt idx="0">
                  <c:v>85%</c:v>
                </c:pt>
              </c:strCache>
            </c:strRef>
          </c:tx>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0.004861111111111111</c:v>
                </c:pt>
                <c:pt idx="1">
                  <c:v>0.004513888888888889</c:v>
                </c:pt>
                <c:pt idx="2">
                  <c:v>0.004166666666666667</c:v>
                </c:pt>
                <c:pt idx="3">
                  <c:v>0.00381944444444444</c:v>
                </c:pt>
                <c:pt idx="4">
                  <c:v>0.00347222222222222</c:v>
                </c:pt>
                <c:pt idx="5">
                  <c:v>0.003125</c:v>
                </c:pt>
                <c:pt idx="6">
                  <c:v>0.00277777777777778</c:v>
                </c:pt>
                <c:pt idx="7">
                  <c:v>0.00243055555555555</c:v>
                </c:pt>
                <c:pt idx="8">
                  <c:v>0.00208333333333333</c:v>
                </c:pt>
                <c:pt idx="9">
                  <c:v>0.00173611111111111</c:v>
                </c:pt>
                <c:pt idx="10">
                  <c:v>0.00138888888888889</c:v>
                </c:pt>
                <c:pt idx="11">
                  <c:v>0.00104166666666666</c:v>
                </c:pt>
                <c:pt idx="12">
                  <c:v>0.0006944444444444445</c:v>
                </c:pt>
              </c:strCache>
            </c:strRef>
          </c:xVal>
          <c:yVal>
            <c:numRef>
              <c:f>'85%'!$E$7:$E$19</c:f>
              <c:numCache>
                <c:ptCount val="13"/>
                <c:pt idx="0">
                  <c:v>2.622174557543415</c:v>
                </c:pt>
                <c:pt idx="1">
                  <c:v>3.1429459136108697</c:v>
                </c:pt>
                <c:pt idx="2">
                  <c:v>3.7637423500192284</c:v>
                </c:pt>
                <c:pt idx="3">
                  <c:v>4.511843434134198</c:v>
                </c:pt>
                <c:pt idx="4">
                  <c:v>5.425440560267738</c:v>
                </c:pt>
                <c:pt idx="5">
                  <c:v>6.55969907575939</c:v>
                </c:pt>
                <c:pt idx="6">
                  <c:v>7.997367001618439</c:v>
                </c:pt>
                <c:pt idx="7">
                  <c:v>9.868476942288119</c:v>
                </c:pt>
                <c:pt idx="8">
                  <c:v>12.389749905173616</c:v>
                </c:pt>
                <c:pt idx="9">
                  <c:v>15.951283703604485</c:v>
                </c:pt>
                <c:pt idx="10">
                  <c:v>21.33327396423976</c:v>
                </c:pt>
                <c:pt idx="11">
                  <c:v>30.35617714928417</c:v>
                </c:pt>
                <c:pt idx="12">
                  <c:v>48.4813626453502</c:v>
                </c:pt>
              </c:numCache>
            </c:numRef>
          </c:yVal>
          <c:smooth val="1"/>
        </c:ser>
        <c:ser>
          <c:idx val="0"/>
          <c:order val="1"/>
          <c:tx>
            <c:strRef>
              <c:f>'90%'!$D$6</c:f>
              <c:strCache>
                <c:ptCount val="1"/>
                <c:pt idx="0">
                  <c:v>90%</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strRef>
              <c:f>'90%'!$A$7:$A$16</c:f>
              <c:strCache>
                <c:ptCount val="10"/>
                <c:pt idx="0">
                  <c:v>0.003472222222222222</c:v>
                </c:pt>
                <c:pt idx="1">
                  <c:v>0.003125</c:v>
                </c:pt>
                <c:pt idx="2">
                  <c:v>0.002777777777777778</c:v>
                </c:pt>
                <c:pt idx="3">
                  <c:v>0.00243055555555556</c:v>
                </c:pt>
                <c:pt idx="4">
                  <c:v>0.00208333333333333</c:v>
                </c:pt>
                <c:pt idx="5">
                  <c:v>0.00173611111111111</c:v>
                </c:pt>
                <c:pt idx="6">
                  <c:v>0.00138888888888889</c:v>
                </c:pt>
                <c:pt idx="7">
                  <c:v>0.00104166666666667</c:v>
                </c:pt>
                <c:pt idx="8">
                  <c:v>0.00069444444444445</c:v>
                </c:pt>
                <c:pt idx="9">
                  <c:v>0.00034722222222223</c:v>
                </c:pt>
              </c:strCache>
            </c:strRef>
          </c:xVal>
          <c:yVal>
            <c:numRef>
              <c:f>'90%'!$E$7:$E$16</c:f>
              <c:numCache>
                <c:ptCount val="10"/>
                <c:pt idx="0">
                  <c:v>2.4940658948335006</c:v>
                </c:pt>
                <c:pt idx="1">
                  <c:v>3.2636150354465343</c:v>
                </c:pt>
                <c:pt idx="2">
                  <c:v>4.255959606263065</c:v>
                </c:pt>
                <c:pt idx="3">
                  <c:v>5.566583363084584</c:v>
                </c:pt>
                <c:pt idx="4">
                  <c:v>7.35462589891366</c:v>
                </c:pt>
                <c:pt idx="5">
                  <c:v>9.906538481154692</c:v>
                </c:pt>
                <c:pt idx="6">
                  <c:v>13.795223644616721</c:v>
                </c:pt>
                <c:pt idx="7">
                  <c:v>20.357453970520723</c:v>
                </c:pt>
                <c:pt idx="8">
                  <c:v>33.603547202529604</c:v>
                </c:pt>
                <c:pt idx="9">
                  <c:v>73.58509205895743</c:v>
                </c:pt>
              </c:numCache>
            </c:numRef>
          </c:yVal>
          <c:smooth val="1"/>
        </c:ser>
        <c:ser>
          <c:idx val="2"/>
          <c:order val="2"/>
          <c:tx>
            <c:strRef>
              <c:f>'95%'!$D$6</c:f>
              <c:strCache>
                <c:ptCount val="1"/>
                <c:pt idx="0">
                  <c:v>95%</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strRef>
              <c:f>'95%'!$A$7:$A$14</c:f>
              <c:strCache>
                <c:ptCount val="8"/>
                <c:pt idx="0">
                  <c:v>0.002777777777777778</c:v>
                </c:pt>
                <c:pt idx="1">
                  <c:v>0.0024305555555555556</c:v>
                </c:pt>
                <c:pt idx="2">
                  <c:v>0.0020833333333333333</c:v>
                </c:pt>
                <c:pt idx="3">
                  <c:v>0.00173611111111111</c:v>
                </c:pt>
                <c:pt idx="4">
                  <c:v>0.00138888888888889</c:v>
                </c:pt>
                <c:pt idx="5">
                  <c:v>0.00104166666666667</c:v>
                </c:pt>
                <c:pt idx="6">
                  <c:v>0.000694444444444446</c:v>
                </c:pt>
                <c:pt idx="7">
                  <c:v>0.000347222222222226</c:v>
                </c:pt>
              </c:strCache>
            </c:strRef>
          </c:xVal>
          <c:yVal>
            <c:numRef>
              <c:f>'95%'!$E$7:$E$14</c:f>
              <c:numCache>
                <c:ptCount val="8"/>
                <c:pt idx="0">
                  <c:v>1.7229484006560334</c:v>
                </c:pt>
                <c:pt idx="1">
                  <c:v>2.917476405134397</c:v>
                </c:pt>
                <c:pt idx="2">
                  <c:v>4.434869823124444</c:v>
                </c:pt>
                <c:pt idx="3">
                  <c:v>6.4688479027331915</c:v>
                </c:pt>
                <c:pt idx="4">
                  <c:v>9.406849140174625</c:v>
                </c:pt>
                <c:pt idx="5">
                  <c:v>14.152896693281454</c:v>
                </c:pt>
                <c:pt idx="6">
                  <c:v>23.419060035551894</c:v>
                </c:pt>
                <c:pt idx="7">
                  <c:v>50.76568653447605</c:v>
                </c:pt>
              </c:numCache>
            </c:numRef>
          </c:yVal>
          <c:smooth val="1"/>
        </c:ser>
        <c:ser>
          <c:idx val="3"/>
          <c:order val="3"/>
          <c:tx>
            <c:strRef>
              <c:f>'100%'!$D$6</c:f>
              <c:strCache>
                <c:ptCount val="1"/>
                <c:pt idx="0">
                  <c:v>100%</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FFFF"/>
              </a:solidFill>
              <a:ln>
                <a:solidFill>
                  <a:srgbClr val="00FFFF"/>
                </a:solidFill>
              </a:ln>
            </c:spPr>
          </c:marker>
          <c:xVal>
            <c:strRef>
              <c:f>'100%'!$A$7:$A$12</c:f>
              <c:strCache>
                <c:ptCount val="6"/>
                <c:pt idx="0">
                  <c:v>0.0020833333333333333</c:v>
                </c:pt>
                <c:pt idx="1">
                  <c:v>0.001736111111111111</c:v>
                </c:pt>
                <c:pt idx="2">
                  <c:v>0.001388888888888889</c:v>
                </c:pt>
                <c:pt idx="3">
                  <c:v>0.00104166666666667</c:v>
                </c:pt>
                <c:pt idx="4">
                  <c:v>0.000694444444444441</c:v>
                </c:pt>
                <c:pt idx="5">
                  <c:v>0.000347222222222221</c:v>
                </c:pt>
              </c:strCache>
            </c:strRef>
          </c:xVal>
          <c:yVal>
            <c:numRef>
              <c:f>'100%'!$E$7:$E$12</c:f>
              <c:numCache>
                <c:ptCount val="6"/>
                <c:pt idx="0">
                  <c:v>2.438582677165275</c:v>
                </c:pt>
                <c:pt idx="1">
                  <c:v>3.980314960629908</c:v>
                </c:pt>
                <c:pt idx="2">
                  <c:v>6.247244094488218</c:v>
                </c:pt>
                <c:pt idx="3">
                  <c:v>9.964566929133834</c:v>
                </c:pt>
                <c:pt idx="4">
                  <c:v>17.307874015748034</c:v>
                </c:pt>
                <c:pt idx="5">
                  <c:v>39.15511811023566</c:v>
                </c:pt>
              </c:numCache>
            </c:numRef>
          </c:yVal>
          <c:smooth val="1"/>
        </c:ser>
        <c:ser>
          <c:idx val="4"/>
          <c:order val="4"/>
          <c:tx>
            <c:strRef>
              <c:f>'105%'!$D$6</c:f>
              <c:strCache>
                <c:ptCount val="1"/>
                <c:pt idx="0">
                  <c:v>105%</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80"/>
              </a:solidFill>
              <a:ln>
                <a:solidFill>
                  <a:srgbClr val="800080"/>
                </a:solidFill>
              </a:ln>
            </c:spPr>
          </c:marker>
          <c:xVal>
            <c:strRef>
              <c:f>'105%'!$A$7:$A$12</c:f>
              <c:strCache>
                <c:ptCount val="6"/>
                <c:pt idx="0">
                  <c:v>0.001736111111111111</c:v>
                </c:pt>
                <c:pt idx="1">
                  <c:v>0.001388888888888889</c:v>
                </c:pt>
                <c:pt idx="2">
                  <c:v>0.0010416666666666667</c:v>
                </c:pt>
                <c:pt idx="3">
                  <c:v>0.000694444444444444</c:v>
                </c:pt>
                <c:pt idx="4">
                  <c:v>0.000347222222222219</c:v>
                </c:pt>
                <c:pt idx="5">
                  <c:v>0.00017361111111111112</c:v>
                </c:pt>
              </c:strCache>
            </c:strRef>
          </c:xVal>
          <c:yVal>
            <c:numRef>
              <c:f>'105%'!$E$7:$E$12</c:f>
              <c:numCache>
                <c:ptCount val="6"/>
                <c:pt idx="0">
                  <c:v>1.7295522388059137</c:v>
                </c:pt>
                <c:pt idx="1">
                  <c:v>3.6701492537313385</c:v>
                </c:pt>
                <c:pt idx="2">
                  <c:v>6.767164179104498</c:v>
                </c:pt>
                <c:pt idx="3">
                  <c:v>12.755223880597006</c:v>
                </c:pt>
                <c:pt idx="4">
                  <c:v>30.307462686567163</c:v>
                </c:pt>
                <c:pt idx="5">
                  <c:v>65.1029850746258</c:v>
                </c:pt>
              </c:numCache>
            </c:numRef>
          </c:yVal>
          <c:smooth val="1"/>
        </c:ser>
        <c:ser>
          <c:idx val="5"/>
          <c:order val="5"/>
          <c:tx>
            <c:strRef>
              <c:f>'110%'!$D$6</c:f>
              <c:strCache>
                <c:ptCount val="1"/>
                <c:pt idx="0">
                  <c:v>110%</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32958403"/>
        <c:axId val="28190172"/>
      </c:scatterChart>
      <c:valAx>
        <c:axId val="32958403"/>
        <c:scaling>
          <c:orientation val="minMax"/>
          <c:max val="0.0048611111"/>
          <c:min val="0"/>
        </c:scaling>
        <c:axPos val="b"/>
        <c:title>
          <c:tx>
            <c:rich>
              <a:bodyPr vert="horz" rot="0" anchor="ctr"/>
              <a:lstStyle/>
              <a:p>
                <a:pPr algn="ctr">
                  <a:defRPr/>
                </a:pPr>
                <a:r>
                  <a:rPr lang="en-US" cap="none" sz="800" b="1" i="0" u="none" baseline="0">
                    <a:latin typeface="Arial"/>
                    <a:ea typeface="Arial"/>
                    <a:cs typeface="Arial"/>
                  </a:rPr>
                  <a:t>Durée des fractions d'effort [min:s]</a:t>
                </a:r>
              </a:p>
            </c:rich>
          </c:tx>
          <c:layout/>
          <c:overlay val="0"/>
          <c:spPr>
            <a:noFill/>
            <a:ln>
              <a:noFill/>
            </a:ln>
          </c:spPr>
        </c:title>
        <c:majorGridlines/>
        <c:minorGridlines>
          <c:spPr>
            <a:ln w="3175">
              <a:solidFill/>
              <a:prstDash val="sysDot"/>
            </a:ln>
          </c:spPr>
        </c:minorGridlines>
        <c:delete val="0"/>
        <c:numFmt formatCode="mm:ss" sourceLinked="0"/>
        <c:majorTickMark val="out"/>
        <c:minorTickMark val="none"/>
        <c:tickLblPos val="nextTo"/>
        <c:txPr>
          <a:bodyPr vert="horz" rot="-2700000"/>
          <a:lstStyle/>
          <a:p>
            <a:pPr>
              <a:defRPr lang="en-US" cap="none" sz="875" b="0" i="0" u="none" baseline="0">
                <a:latin typeface="Arial"/>
                <a:ea typeface="Arial"/>
                <a:cs typeface="Arial"/>
              </a:defRPr>
            </a:pPr>
          </a:p>
        </c:txPr>
        <c:crossAx val="28190172"/>
        <c:crosses val="autoZero"/>
        <c:crossBetween val="midCat"/>
        <c:dispUnits/>
        <c:majorUnit val="0.0006944444"/>
        <c:minorUnit val="0.0001157407"/>
      </c:valAx>
      <c:valAx>
        <c:axId val="28190172"/>
        <c:scaling>
          <c:orientation val="minMax"/>
          <c:max val="35"/>
          <c:min val="0"/>
        </c:scaling>
        <c:axPos val="l"/>
        <c:title>
          <c:tx>
            <c:rich>
              <a:bodyPr vert="horz" rot="-5400000" anchor="ctr"/>
              <a:lstStyle/>
              <a:p>
                <a:pPr algn="ctr">
                  <a:defRPr/>
                </a:pPr>
                <a:r>
                  <a:rPr lang="en-US" cap="none" sz="800" b="1" i="0" u="none" baseline="0">
                    <a:latin typeface="Arial"/>
                    <a:ea typeface="Arial"/>
                    <a:cs typeface="Arial"/>
                  </a:rPr>
                  <a:t>Nombre de répétitions</a:t>
                </a:r>
              </a:p>
            </c:rich>
          </c:tx>
          <c:layout/>
          <c:overlay val="0"/>
          <c:spPr>
            <a:noFill/>
            <a:ln>
              <a:noFill/>
            </a:ln>
          </c:spPr>
        </c:title>
        <c:majorGridlines/>
        <c:minorGridlines>
          <c:spPr>
            <a:ln w="3175">
              <a:solidFill/>
              <a:prstDash val="sysDot"/>
            </a:ln>
          </c:spPr>
        </c:minorGridlines>
        <c:delete val="0"/>
        <c:numFmt formatCode="0" sourceLinked="0"/>
        <c:majorTickMark val="out"/>
        <c:minorTickMark val="none"/>
        <c:tickLblPos val="nextTo"/>
        <c:crossAx val="32958403"/>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83075"/>
          <c:y val="0.38625"/>
          <c:w val="0.0885"/>
          <c:h val="0.222"/>
        </c:manualLayout>
      </c:layout>
      <c:overlay val="0"/>
    </c:legend>
    <c:plotVisOnly val="1"/>
    <c:dispBlanksAs val="gap"/>
    <c:showDLblsOverMax val="0"/>
  </c:chart>
  <c:spPr>
    <a:noFill/>
    <a:ln>
      <a:noFill/>
    </a:ln>
  </c:spPr>
  <c:txPr>
    <a:bodyPr vert="horz" rot="0"/>
    <a:lstStyle/>
    <a:p>
      <a:pPr>
        <a:defRPr lang="en-US" cap="none" sz="8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'110%'!$D$6</c:f>
              <c:strCache>
                <c:ptCount val="1"/>
                <c:pt idx="0">
                  <c:v>110%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'110%'!$D$7:$D$11</c:f>
              <c:numCache>
                <c:ptCount val="5"/>
                <c:pt idx="1">
                  <c:v>4</c:v>
                </c:pt>
                <c:pt idx="2">
                  <c:v>8.7</c:v>
                </c:pt>
                <c:pt idx="3">
                  <c:v>22</c:v>
                </c:pt>
              </c:numCache>
            </c:numRef>
          </c:yVal>
          <c:smooth val="1"/>
        </c:ser>
        <c:ser>
          <c:idx val="1"/>
          <c:order val="1"/>
          <c:tx>
            <c:strRef>
              <c:f>'110%'!$E$6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52384957"/>
        <c:axId val="1702566"/>
      </c:scatterChart>
      <c:valAx>
        <c:axId val="52384957"/>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1702566"/>
        <c:crosses val="autoZero"/>
        <c:crossBetween val="midCat"/>
        <c:dispUnits/>
        <c:majorUnit val="0.0006944444"/>
      </c:valAx>
      <c:valAx>
        <c:axId val="1702566"/>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52384957"/>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'105%'!$D$6</c:f>
              <c:strCache>
                <c:ptCount val="1"/>
                <c:pt idx="0">
                  <c:v>105%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'105%'!$A$7:$A$12</c:f>
              <c:strCache>
                <c:ptCount val="6"/>
                <c:pt idx="0">
                  <c:v>0</c:v>
                </c:pt>
                <c:pt idx="1">
                  <c:v>0</c:v>
                </c:pt>
                <c:pt idx="2">
                  <c:v>0</c:v>
                </c:pt>
                <c:pt idx="3">
                  <c:v>0</c:v>
                </c:pt>
                <c:pt idx="4">
                  <c:v>0</c:v>
                </c:pt>
                <c:pt idx="5">
                  <c:v>0</c:v>
                </c:pt>
              </c:strCache>
            </c:strRef>
          </c:xVal>
          <c:yVal>
            <c:numRef>
              <c:f>'105%'!$D$7:$D$12</c:f>
              <c:numCache>
                <c:ptCount val="6"/>
                <c:pt idx="0">
                  <c:v>0</c:v>
                </c:pt>
                <c:pt idx="1">
                  <c:v>0</c:v>
                </c:pt>
                <c:pt idx="2">
                  <c:v>0</c:v>
                </c:pt>
                <c:pt idx="3">
                  <c:v>0</c:v>
                </c:pt>
                <c:pt idx="4">
                  <c:v>0</c:v>
                </c:pt>
                <c:pt idx="5">
                  <c:v>0</c:v>
                </c:pt>
              </c:numCache>
            </c:numRef>
          </c:yVal>
          <c:smooth val="1"/>
        </c:ser>
        <c:ser>
          <c:idx val="1"/>
          <c:order val="1"/>
          <c:tx>
            <c:strRef>
              <c:f>'105%'!$E$6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'105%'!$A$7:$A$12</c:f>
              <c:strCache>
                <c:ptCount val="6"/>
                <c:pt idx="0">
                  <c:v>0</c:v>
                </c:pt>
                <c:pt idx="1">
                  <c:v>0</c:v>
                </c:pt>
                <c:pt idx="2">
                  <c:v>0</c:v>
                </c:pt>
                <c:pt idx="3">
                  <c:v>0</c:v>
                </c:pt>
                <c:pt idx="4">
                  <c:v>0</c:v>
                </c:pt>
                <c:pt idx="5">
                  <c:v>0</c:v>
                </c:pt>
              </c:strCache>
            </c:strRef>
          </c:xVal>
          <c:yVal>
            <c:numRef>
              <c:f>'105%'!$E$7:$E$12</c:f>
              <c:numCache>
                <c:ptCount val="6"/>
                <c:pt idx="0">
                  <c:v>0</c:v>
                </c:pt>
                <c:pt idx="1">
                  <c:v>0</c:v>
                </c:pt>
                <c:pt idx="2">
                  <c:v>0</c:v>
                </c:pt>
                <c:pt idx="3">
                  <c:v>0</c:v>
                </c:pt>
                <c:pt idx="4">
                  <c:v>0</c:v>
                </c:pt>
                <c:pt idx="5">
                  <c:v>0</c:v>
                </c:pt>
              </c:numCache>
            </c:numRef>
          </c:yVal>
          <c:smooth val="1"/>
        </c:ser>
        <c:axId val="15323095"/>
        <c:axId val="3690128"/>
      </c:scatterChart>
      <c:valAx>
        <c:axId val="15323095"/>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3690128"/>
        <c:crosses val="autoZero"/>
        <c:crossBetween val="midCat"/>
        <c:dispUnits/>
        <c:majorUnit val="0.0006944444"/>
      </c:valAx>
      <c:valAx>
        <c:axId val="3690128"/>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15323095"/>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'100%'!$D$6</c:f>
              <c:strCache>
                <c:ptCount val="1"/>
                <c:pt idx="0">
                  <c:v>100%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'100%'!$A$7:$A$12</c:f>
              <c:strCache>
                <c:ptCount val="6"/>
                <c:pt idx="0">
                  <c:v>0</c:v>
                </c:pt>
                <c:pt idx="1">
                  <c:v>0</c:v>
                </c:pt>
                <c:pt idx="2">
                  <c:v>0</c:v>
                </c:pt>
                <c:pt idx="3">
                  <c:v>0</c:v>
                </c:pt>
                <c:pt idx="4">
                  <c:v>0</c:v>
                </c:pt>
                <c:pt idx="5">
                  <c:v>0</c:v>
                </c:pt>
              </c:strCache>
            </c:strRef>
          </c:xVal>
          <c:yVal>
            <c:numRef>
              <c:f>'100%'!$D$7:$D$12</c:f>
              <c:numCache>
                <c:ptCount val="6"/>
                <c:pt idx="0">
                  <c:v>0</c:v>
                </c:pt>
                <c:pt idx="1">
                  <c:v>0</c:v>
                </c:pt>
                <c:pt idx="2">
                  <c:v>0</c:v>
                </c:pt>
                <c:pt idx="3">
                  <c:v>0</c:v>
                </c:pt>
                <c:pt idx="4">
                  <c:v>0</c:v>
                </c:pt>
                <c:pt idx="5">
                  <c:v>0</c:v>
                </c:pt>
              </c:numCache>
            </c:numRef>
          </c:yVal>
          <c:smooth val="1"/>
        </c:ser>
        <c:ser>
          <c:idx val="1"/>
          <c:order val="1"/>
          <c:tx>
            <c:strRef>
              <c:f>'100%'!$E$6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'100%'!$A$7:$A$12</c:f>
              <c:strCache>
                <c:ptCount val="6"/>
                <c:pt idx="0">
                  <c:v>0</c:v>
                </c:pt>
                <c:pt idx="1">
                  <c:v>0</c:v>
                </c:pt>
                <c:pt idx="2">
                  <c:v>0</c:v>
                </c:pt>
                <c:pt idx="3">
                  <c:v>0</c:v>
                </c:pt>
                <c:pt idx="4">
                  <c:v>0</c:v>
                </c:pt>
                <c:pt idx="5">
                  <c:v>0</c:v>
                </c:pt>
              </c:strCache>
            </c:strRef>
          </c:xVal>
          <c:yVal>
            <c:numRef>
              <c:f>'100%'!$E$7:$E$12</c:f>
              <c:numCache>
                <c:ptCount val="6"/>
                <c:pt idx="0">
                  <c:v>0</c:v>
                </c:pt>
                <c:pt idx="1">
                  <c:v>0</c:v>
                </c:pt>
                <c:pt idx="2">
                  <c:v>0</c:v>
                </c:pt>
                <c:pt idx="3">
                  <c:v>0</c:v>
                </c:pt>
                <c:pt idx="4">
                  <c:v>0</c:v>
                </c:pt>
                <c:pt idx="5">
                  <c:v>0</c:v>
                </c:pt>
              </c:numCache>
            </c:numRef>
          </c:yVal>
          <c:smooth val="1"/>
        </c:ser>
        <c:axId val="33211153"/>
        <c:axId val="30464922"/>
      </c:scatterChart>
      <c:valAx>
        <c:axId val="33211153"/>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30464922"/>
        <c:crosses val="autoZero"/>
        <c:crossBetween val="midCat"/>
        <c:dispUnits/>
        <c:majorUnit val="0.0006944444"/>
      </c:valAx>
      <c:valAx>
        <c:axId val="30464922"/>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33211153"/>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'95%'!$D$6</c:f>
              <c:strCache>
                <c:ptCount val="1"/>
                <c:pt idx="0">
                  <c:v>95%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'95%'!$A$7:$A$14</c:f>
              <c:strCache>
                <c:ptCount val="8"/>
                <c:pt idx="0">
                  <c:v>0</c:v>
                </c:pt>
                <c:pt idx="1">
                  <c:v>0</c:v>
                </c:pt>
                <c:pt idx="2">
                  <c:v>0</c:v>
                </c:pt>
                <c:pt idx="3">
                  <c:v>0</c:v>
                </c:pt>
                <c:pt idx="4">
                  <c:v>0</c:v>
                </c:pt>
                <c:pt idx="5">
                  <c:v>0</c:v>
                </c:pt>
                <c:pt idx="6">
                  <c:v>0</c:v>
                </c:pt>
                <c:pt idx="7">
                  <c:v>0</c:v>
                </c:pt>
              </c:strCache>
            </c:strRef>
          </c:xVal>
          <c:yVal>
            <c:numRef>
              <c:f>'95%'!$D$7:$D$14</c:f>
              <c:numCache>
                <c:ptCount val="8"/>
                <c:pt idx="0">
                  <c:v>0</c:v>
                </c:pt>
                <c:pt idx="1">
                  <c:v>0</c:v>
                </c:pt>
                <c:pt idx="2">
                  <c:v>0</c:v>
                </c:pt>
                <c:pt idx="3">
                  <c:v>0</c:v>
                </c:pt>
                <c:pt idx="4">
                  <c:v>0</c:v>
                </c:pt>
                <c:pt idx="5">
                  <c:v>0</c:v>
                </c:pt>
                <c:pt idx="6">
                  <c:v>0</c:v>
                </c:pt>
                <c:pt idx="7">
                  <c:v>0</c:v>
                </c:pt>
              </c:numCache>
            </c:numRef>
          </c:yVal>
          <c:smooth val="1"/>
        </c:ser>
        <c:ser>
          <c:idx val="1"/>
          <c:order val="1"/>
          <c:tx>
            <c:strRef>
              <c:f>'95%'!$E$6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'95%'!$A$7:$A$14</c:f>
              <c:strCache>
                <c:ptCount val="8"/>
                <c:pt idx="0">
                  <c:v>0</c:v>
                </c:pt>
                <c:pt idx="1">
                  <c:v>0</c:v>
                </c:pt>
                <c:pt idx="2">
                  <c:v>0</c:v>
                </c:pt>
                <c:pt idx="3">
                  <c:v>0</c:v>
                </c:pt>
                <c:pt idx="4">
                  <c:v>0</c:v>
                </c:pt>
                <c:pt idx="5">
                  <c:v>0</c:v>
                </c:pt>
                <c:pt idx="6">
                  <c:v>0</c:v>
                </c:pt>
                <c:pt idx="7">
                  <c:v>0</c:v>
                </c:pt>
              </c:strCache>
            </c:strRef>
          </c:xVal>
          <c:yVal>
            <c:numRef>
              <c:f>'95%'!$E$7:$E$14</c:f>
              <c:numCache>
                <c:ptCount val="8"/>
                <c:pt idx="0">
                  <c:v>0</c:v>
                </c:pt>
                <c:pt idx="1">
                  <c:v>0</c:v>
                </c:pt>
                <c:pt idx="2">
                  <c:v>0</c:v>
                </c:pt>
                <c:pt idx="3">
                  <c:v>0</c:v>
                </c:pt>
                <c:pt idx="4">
                  <c:v>0</c:v>
                </c:pt>
                <c:pt idx="5">
                  <c:v>0</c:v>
                </c:pt>
                <c:pt idx="6">
                  <c:v>0</c:v>
                </c:pt>
                <c:pt idx="7">
                  <c:v>0</c:v>
                </c:pt>
              </c:numCache>
            </c:numRef>
          </c:yVal>
          <c:smooth val="1"/>
        </c:ser>
        <c:axId val="5748843"/>
        <c:axId val="51739588"/>
      </c:scatterChart>
      <c:valAx>
        <c:axId val="5748843"/>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51739588"/>
        <c:crosses val="autoZero"/>
        <c:crossBetween val="midCat"/>
        <c:dispUnits/>
        <c:majorUnit val="0.0006944444"/>
      </c:valAx>
      <c:valAx>
        <c:axId val="51739588"/>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5748843"/>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'90%'!$D$6</c:f>
              <c:strCache>
                <c:ptCount val="1"/>
                <c:pt idx="0">
                  <c:v>90%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'90%'!$D$7:$D$16</c:f>
              <c:numCache>
                <c:ptCount val="10"/>
                <c:pt idx="0">
                  <c:v>0</c:v>
                </c:pt>
                <c:pt idx="1">
                  <c:v>0</c:v>
                </c:pt>
                <c:pt idx="2">
                  <c:v>0</c:v>
                </c:pt>
                <c:pt idx="3">
                  <c:v>0</c:v>
                </c:pt>
                <c:pt idx="4">
                  <c:v>0</c:v>
                </c:pt>
                <c:pt idx="5">
                  <c:v>0</c:v>
                </c:pt>
                <c:pt idx="6">
                  <c:v>0</c:v>
                </c:pt>
                <c:pt idx="7">
                  <c:v>0</c:v>
                </c:pt>
                <c:pt idx="8">
                  <c:v>0</c:v>
                </c:pt>
                <c:pt idx="9">
                  <c:v>0</c:v>
                </c:pt>
              </c:numCache>
            </c:numRef>
          </c:yVal>
          <c:smooth val="1"/>
        </c:ser>
        <c:ser>
          <c:idx val="1"/>
          <c:order val="1"/>
          <c:tx>
            <c:strRef>
              <c:f>'90%'!$E$6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'90%'!$E$7:$E$16</c:f>
              <c:numCache>
                <c:ptCount val="10"/>
                <c:pt idx="0">
                  <c:v>0</c:v>
                </c:pt>
                <c:pt idx="1">
                  <c:v>0</c:v>
                </c:pt>
                <c:pt idx="2">
                  <c:v>0</c:v>
                </c:pt>
                <c:pt idx="3">
                  <c:v>0</c:v>
                </c:pt>
                <c:pt idx="4">
                  <c:v>0</c:v>
                </c:pt>
                <c:pt idx="5">
                  <c:v>0</c:v>
                </c:pt>
                <c:pt idx="6">
                  <c:v>0</c:v>
                </c:pt>
                <c:pt idx="7">
                  <c:v>0</c:v>
                </c:pt>
                <c:pt idx="8">
                  <c:v>0</c:v>
                </c:pt>
                <c:pt idx="9">
                  <c:v>0</c:v>
                </c:pt>
              </c:numCache>
            </c:numRef>
          </c:yVal>
          <c:smooth val="1"/>
        </c:ser>
        <c:axId val="63003109"/>
        <c:axId val="30157070"/>
      </c:scatterChart>
      <c:valAx>
        <c:axId val="63003109"/>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30157070"/>
        <c:crosses val="autoZero"/>
        <c:crossBetween val="midCat"/>
        <c:dispUnits/>
        <c:majorUnit val="0.0006944444"/>
      </c:valAx>
      <c:valAx>
        <c:axId val="30157070"/>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63003109"/>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25"/>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'85%'!$D$6</c:f>
              <c:strCache>
                <c:ptCount val="1"/>
                <c:pt idx="0">
                  <c:v>85%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'85%'!$D$7:$D$19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ser>
          <c:idx val="1"/>
          <c:order val="1"/>
          <c:tx>
            <c:strRef>
              <c:f>'85%'!$E$6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'85%'!$E$7:$E$19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2978175"/>
        <c:axId val="26803576"/>
      </c:scatterChart>
      <c:valAx>
        <c:axId val="2978175"/>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26803576"/>
        <c:crosses val="autoZero"/>
        <c:crossBetween val="midCat"/>
        <c:dispUnits/>
        <c:majorUnit val="0.0006944444"/>
      </c:valAx>
      <c:valAx>
        <c:axId val="26803576"/>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2978175"/>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20"/>
  </sheetViews>
  <pageMargins left="0.75" right="0.75" top="1" bottom="1" header="0.4921259845" footer="0.4921259845"/>
  <pageSetup horizontalDpi="600" verticalDpi="600" orientation="landscape" paperSize="9"/>
  <headerFooter>
    <oddHeader>&amp;C&amp;F
&amp;A</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0.844</cdr:x>
      <cdr:y>0.32525</cdr:y>
    </cdr:from>
    <cdr:to>
      <cdr:x>0.9045</cdr:x>
      <cdr:y>0.36575</cdr:y>
    </cdr:to>
    <cdr:sp>
      <cdr:nvSpPr>
        <cdr:cNvPr id="1" name="TextBox 1"/>
        <cdr:cNvSpPr txBox="1">
          <a:spLocks noChangeArrowheads="1"/>
        </cdr:cNvSpPr>
      </cdr:nvSpPr>
      <cdr:spPr>
        <a:xfrm>
          <a:off x="7791450" y="1866900"/>
          <a:ext cx="561975" cy="228600"/>
        </a:xfrm>
        <a:prstGeom prst="rect">
          <a:avLst/>
        </a:prstGeom>
        <a:noFill/>
        <a:ln w="9525" cmpd="sng">
          <a:noFill/>
        </a:ln>
      </cdr:spPr>
      <cdr:txBody>
        <a:bodyPr vertOverflow="clip" wrap="square">
          <a:spAutoFit/>
        </a:bodyPr>
        <a:p>
          <a:pPr algn="l">
            <a:defRPr/>
          </a:pPr>
          <a:r>
            <a:rPr lang="en-US" cap="none" sz="1200" b="1" i="0" u="none" baseline="0">
              <a:latin typeface="Arial"/>
              <a:ea typeface="Arial"/>
              <a:cs typeface="Arial"/>
            </a:rPr>
            <a:t>%VMA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39</xdr:row>
      <xdr:rowOff>152400</xdr:rowOff>
    </xdr:to>
    <xdr:graphicFrame>
      <xdr:nvGraphicFramePr>
        <xdr:cNvPr id="1" name="Chart 1"/>
        <xdr:cNvGraphicFramePr/>
      </xdr:nvGraphicFramePr>
      <xdr:xfrm>
        <a:off x="5410200" y="142875"/>
        <a:ext cx="5191125" cy="63436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34"/>
  <sheetViews>
    <sheetView tabSelected="1" zoomScale="91" zoomScaleNormal="91" workbookViewId="0" topLeftCell="A1">
      <selection activeCell="A99" sqref="A99"/>
    </sheetView>
  </sheetViews>
  <sheetFormatPr defaultColWidth="11.421875" defaultRowHeight="12.75"/>
  <cols>
    <col min="1" max="16384" width="11.421875" style="1" customWidth="1"/>
  </cols>
  <sheetData>
    <row r="1" spans="1:7" ht="15" thickBot="1">
      <c r="A1" s="34" t="s">
        <v>18</v>
      </c>
      <c r="B1" s="29">
        <v>17</v>
      </c>
      <c r="C1" s="33" t="s">
        <v>19</v>
      </c>
      <c r="D1" s="4"/>
      <c r="E1" s="4"/>
      <c r="F1" s="4"/>
      <c r="G1" s="4"/>
    </row>
    <row r="2" spans="2:7" ht="12.75">
      <c r="B2" s="4"/>
      <c r="C2" s="4"/>
      <c r="D2" s="4"/>
      <c r="E2" s="4"/>
      <c r="F2" s="4"/>
      <c r="G2" s="4"/>
    </row>
    <row r="3" spans="1:7" ht="12.75">
      <c r="A3" s="30" t="s">
        <v>14</v>
      </c>
      <c r="B3" s="31">
        <v>0.85</v>
      </c>
      <c r="C3" s="31">
        <v>0.9</v>
      </c>
      <c r="D3" s="31">
        <v>0.95</v>
      </c>
      <c r="E3" s="31">
        <v>1</v>
      </c>
      <c r="F3" s="31">
        <v>1.05</v>
      </c>
      <c r="G3" s="31">
        <v>1.1</v>
      </c>
    </row>
    <row r="4" spans="1:7" ht="14.25">
      <c r="A4" s="30" t="s">
        <v>15</v>
      </c>
      <c r="B4" s="30">
        <f aca="true" t="shared" si="0" ref="B4:G4">B3*$B$1</f>
        <v>14.45</v>
      </c>
      <c r="C4" s="30">
        <f t="shared" si="0"/>
        <v>15.3</v>
      </c>
      <c r="D4" s="30">
        <f t="shared" si="0"/>
        <v>16.15</v>
      </c>
      <c r="E4" s="51">
        <f t="shared" si="0"/>
        <v>17</v>
      </c>
      <c r="F4" s="30">
        <f t="shared" si="0"/>
        <v>17.85</v>
      </c>
      <c r="G4" s="30">
        <f t="shared" si="0"/>
        <v>18.700000000000003</v>
      </c>
    </row>
    <row r="5" spans="1:7" ht="15.75">
      <c r="A5" s="30" t="s">
        <v>16</v>
      </c>
      <c r="B5" s="32">
        <f aca="true" t="shared" si="1" ref="B5:G5">0.1/B$4/24</f>
        <v>0.0002883506343713957</v>
      </c>
      <c r="C5" s="32">
        <f t="shared" si="1"/>
        <v>0.0002723311546840959</v>
      </c>
      <c r="D5" s="32">
        <f t="shared" si="1"/>
        <v>0.0002579979360165119</v>
      </c>
      <c r="E5" s="32">
        <f t="shared" si="1"/>
        <v>0.00024509803921568627</v>
      </c>
      <c r="F5" s="32">
        <f t="shared" si="1"/>
        <v>0.00023342670401493932</v>
      </c>
      <c r="G5" s="32">
        <f t="shared" si="1"/>
        <v>0.0002228163992869875</v>
      </c>
    </row>
    <row r="6" spans="1:7" ht="12.75">
      <c r="A6" s="19"/>
      <c r="B6" s="26"/>
      <c r="C6" s="26"/>
      <c r="D6" s="26"/>
      <c r="E6" s="26"/>
      <c r="F6" s="26"/>
      <c r="G6" s="26"/>
    </row>
    <row r="7" ht="13.5" thickBot="1">
      <c r="A7" s="19"/>
    </row>
    <row r="8" spans="1:7" ht="12.75">
      <c r="A8" s="28">
        <v>400</v>
      </c>
      <c r="B8" s="23">
        <f aca="true" t="shared" si="2" ref="B8:G8">B$3</f>
        <v>0.85</v>
      </c>
      <c r="C8" s="23">
        <f t="shared" si="2"/>
        <v>0.9</v>
      </c>
      <c r="D8" s="23">
        <f t="shared" si="2"/>
        <v>0.95</v>
      </c>
      <c r="E8" s="23">
        <f t="shared" si="2"/>
        <v>1</v>
      </c>
      <c r="F8" s="23">
        <f t="shared" si="2"/>
        <v>1.05</v>
      </c>
      <c r="G8" s="24">
        <f t="shared" si="2"/>
        <v>1.1</v>
      </c>
    </row>
    <row r="9" spans="1:7" ht="12.75">
      <c r="A9" s="16" t="s">
        <v>1</v>
      </c>
      <c r="B9" s="22">
        <f aca="true" t="shared" si="3" ref="B9:G9">$A8/1000/B$4/24</f>
        <v>0.0011534025374855827</v>
      </c>
      <c r="C9" s="22">
        <f t="shared" si="3"/>
        <v>0.0010893246187363835</v>
      </c>
      <c r="D9" s="22">
        <f t="shared" si="3"/>
        <v>0.0010319917440660476</v>
      </c>
      <c r="E9" s="22">
        <f t="shared" si="3"/>
        <v>0.000980392156862745</v>
      </c>
      <c r="F9" s="22">
        <f t="shared" si="3"/>
        <v>0.0009337068160597573</v>
      </c>
      <c r="G9" s="25">
        <f t="shared" si="3"/>
        <v>0.00089126559714795</v>
      </c>
    </row>
    <row r="10" spans="1:7" ht="15.75">
      <c r="A10" s="16" t="s">
        <v>13</v>
      </c>
      <c r="B10" s="40">
        <f>IF(AND(('Coef fit'!B$2/B9+'Coef fit'!B$3*B9+'Coef fit'!B$4)&gt;='Répet - Séries - Récup'!$A$5,('Coef fit'!B$2/B9+'Coef fit'!B$3*B9+'Coef fit'!B$4)&lt;='Répet - Séries - Récup'!$C$2),ROUND(('Coef fit'!B$2/B9+'Coef fit'!B$3*B9+'Coef fit'!B$4),0),"X")</f>
        <v>27</v>
      </c>
      <c r="C10" s="40">
        <f>IF(AND(('Coef fit'!C$2/C9+'Coef fit'!C$3*C9+'Coef fit'!C$4)&gt;='Répet - Séries - Récup'!$A$5,('Coef fit'!C$2/C9+'Coef fit'!C$3*C9+'Coef fit'!C$4)&lt;='Répet - Séries - Récup'!$C$2),ROUND(('Coef fit'!C$2/C9+'Coef fit'!C$3*C9+'Coef fit'!C$4),0),"X")</f>
        <v>19</v>
      </c>
      <c r="D10" s="40">
        <f>IF(AND(('Coef fit'!D$2/D9+'Coef fit'!D$3*D9+'Coef fit'!D$4)&gt;='Répet - Séries - Récup'!$A$5,('Coef fit'!D$2/D9+'Coef fit'!D$3*D9+'Coef fit'!D$4)&lt;='Répet - Séries - Récup'!$C$2),ROUND(('Coef fit'!D$2/D9+'Coef fit'!D$3*D9+'Coef fit'!D$4),0),"X")</f>
        <v>14</v>
      </c>
      <c r="E10" s="40">
        <f>IF(AND(('Coef fit'!E$2/E9+'Coef fit'!E$3*E9+'Coef fit'!E$4)&gt;='Répet - Séries - Récup'!$A$5,('Coef fit'!E$2/E9+'Coef fit'!E$3*E9+'Coef fit'!E$4)&lt;='Répet - Séries - Récup'!$C$2),ROUND(('Coef fit'!E$2/E9+'Coef fit'!E$3*E9+'Coef fit'!E$4),0),"X")</f>
        <v>11</v>
      </c>
      <c r="F10" s="40">
        <f>IF(AND(('Coef fit'!F$2/F9+'Coef fit'!F$3*F9+'Coef fit'!F$4)&gt;='Répet - Séries - Récup'!$A$5,('Coef fit'!F$2/F9+'Coef fit'!F$3*F9+'Coef fit'!F$4)&lt;='Répet - Séries - Récup'!$C$2),ROUND(('Coef fit'!F$2/F9+'Coef fit'!F$3*F9+'Coef fit'!F$4),0),"X")</f>
        <v>8</v>
      </c>
      <c r="G10" s="41">
        <f>IF(AND(('Coef fit'!G$2/G9+'Coef fit'!G$3*G9+'Coef fit'!G$4)&gt;='Répet - Séries - Récup'!$A$5,('Coef fit'!G$2/G9+'Coef fit'!G$3*G9+'Coef fit'!G$4)&lt;='Répet - Séries - Récup'!$C$2),ROUND(('Coef fit'!G$2/G9+'Coef fit'!G$3*G9+'Coef fit'!G$4),0),"X")</f>
        <v>6</v>
      </c>
    </row>
    <row r="11" spans="1:7" ht="15.75">
      <c r="A11" s="37" t="s">
        <v>12</v>
      </c>
      <c r="B11" s="38">
        <f>IF((B10&gt;='Répet - Séries - Récup'!$A$5)*AND(B10&lt;'Répet - Séries - Récup'!$C$5),'Répet - Séries - Récup'!$D$5,IF((B10&gt;='Répet - Séries - Récup'!$A$4)*AND(B10&lt;'Répet - Séries - Récup'!$C$4),'Répet - Séries - Récup'!$D$4,IF((B10&gt;='Répet - Séries - Récup'!$A$3)*AND(B10&lt;'Répet - Séries - Récup'!$C$3),'Répet - Séries - Récup'!$D$3,IF((B10&gt;='Répet - Séries - Récup'!$A$2)*AND(B10&lt;'Répet - Séries - Récup'!$C$2),'Répet - Séries - Récup'!$D$2,"X"))))</f>
        <v>4</v>
      </c>
      <c r="C11" s="38">
        <f>IF((C10&gt;='Répet - Séries - Récup'!$A$5)*AND(C10&lt;'Répet - Séries - Récup'!$C$5),'Répet - Séries - Récup'!$D$5,IF((C10&gt;='Répet - Séries - Récup'!$A$4)*AND(C10&lt;'Répet - Séries - Récup'!$C$4),'Répet - Séries - Récup'!$D$4,IF((C10&gt;='Répet - Séries - Récup'!$A$3)*AND(C10&lt;'Répet - Séries - Récup'!$C$3),'Répet - Séries - Récup'!$D$3,IF((C10&gt;='Répet - Séries - Récup'!$A$2)*AND(C10&lt;'Répet - Séries - Récup'!$C$2),'Répet - Séries - Récup'!$D$2,"X"))))</f>
        <v>3</v>
      </c>
      <c r="D11" s="38">
        <f>IF((D10&gt;='Répet - Séries - Récup'!$A$5)*AND(D10&lt;'Répet - Séries - Récup'!$C$5),'Répet - Séries - Récup'!$D$5,IF((D10&gt;='Répet - Séries - Récup'!$A$4)*AND(D10&lt;'Répet - Séries - Récup'!$C$4),'Répet - Séries - Récup'!$D$4,IF((D10&gt;='Répet - Séries - Récup'!$A$3)*AND(D10&lt;'Répet - Séries - Récup'!$C$3),'Répet - Séries - Récup'!$D$3,IF((D10&gt;='Répet - Séries - Récup'!$A$2)*AND(D10&lt;'Répet - Séries - Récup'!$C$2),'Répet - Séries - Récup'!$D$2,"X"))))</f>
        <v>3</v>
      </c>
      <c r="E11" s="38">
        <f>IF((E10&gt;='Répet - Séries - Récup'!$A$5)*AND(E10&lt;'Répet - Séries - Récup'!$C$5),'Répet - Séries - Récup'!$D$5,IF((E10&gt;='Répet - Séries - Récup'!$A$4)*AND(E10&lt;'Répet - Séries - Récup'!$C$4),'Répet - Séries - Récup'!$D$4,IF((E10&gt;='Répet - Séries - Récup'!$A$3)*AND(E10&lt;'Répet - Séries - Récup'!$C$3),'Répet - Séries - Récup'!$D$3,IF((E10&gt;='Répet - Séries - Récup'!$A$2)*AND(E10&lt;'Répet - Séries - Récup'!$C$2),'Répet - Séries - Récup'!$D$2,"X"))))</f>
        <v>2</v>
      </c>
      <c r="F11" s="38">
        <f>IF((F10&gt;='Répet - Séries - Récup'!$A$5)*AND(F10&lt;'Répet - Séries - Récup'!$C$5),'Répet - Séries - Récup'!$D$5,IF((F10&gt;='Répet - Séries - Récup'!$A$4)*AND(F10&lt;'Répet - Séries - Récup'!$C$4),'Répet - Séries - Récup'!$D$4,IF((F10&gt;='Répet - Séries - Récup'!$A$3)*AND(F10&lt;'Répet - Séries - Récup'!$C$3),'Répet - Séries - Récup'!$D$3,IF((F10&gt;='Répet - Séries - Récup'!$A$2)*AND(F10&lt;'Répet - Séries - Récup'!$C$2),'Répet - Séries - Récup'!$D$2,"X"))))</f>
        <v>2</v>
      </c>
      <c r="G11" s="39">
        <f>IF((G10&gt;='Répet - Séries - Récup'!$A$5)*AND(G10&lt;'Répet - Séries - Récup'!$C$5),'Répet - Séries - Récup'!$D$5,IF((G10&gt;='Répet - Séries - Récup'!$A$4)*AND(G10&lt;'Répet - Séries - Récup'!$C$4),'Répet - Séries - Récup'!$D$4,IF((G10&gt;='Répet - Séries - Récup'!$A$3)*AND(G10&lt;'Répet - Séries - Récup'!$C$3),'Répet - Séries - Récup'!$D$3,IF((G10&gt;='Répet - Séries - Récup'!$A$2)*AND(G10&lt;'Répet - Séries - Récup'!$C$2),'Répet - Séries - Récup'!$D$2,"X"))))</f>
        <v>1</v>
      </c>
    </row>
    <row r="12" spans="1:7" ht="12.75">
      <c r="A12" s="42" t="s">
        <v>20</v>
      </c>
      <c r="B12" s="40">
        <f>IF((B10&gt;='Répet - Séries - Récup'!$A$5)*AND(B10&lt;'Répet - Séries - Récup'!$C$5),'Répet - Séries - Récup'!$E$5,IF((B10&gt;='Répet - Séries - Récup'!$A$4)*AND(B10&lt;'Répet - Séries - Récup'!$C$4),'Répet - Séries - Récup'!$E$4,IF((B10&gt;='Répet - Séries - Récup'!$A$3)*AND(B10&lt;'Répet - Séries - Récup'!$C$3),'Répet - Séries - Récup'!$E$3,IF((B10&gt;='Répet - Séries - Récup'!$A$2)*AND(B10&lt;'Répet - Séries - Récup'!$C$2),'Répet - Séries - Récup'!$E$2,"X"))))</f>
        <v>1</v>
      </c>
      <c r="C12" s="40">
        <f>IF((C10&gt;='Répet - Séries - Récup'!$A$5)*AND(C10&lt;'Répet - Séries - Récup'!$C$5),'Répet - Séries - Récup'!$E$5,IF((C10&gt;='Répet - Séries - Récup'!$A$4)*AND(C10&lt;'Répet - Séries - Récup'!$C$4),'Répet - Séries - Récup'!$E$4,IF((C10&gt;='Répet - Séries - Récup'!$A$3)*AND(C10&lt;'Répet - Séries - Récup'!$C$3),'Répet - Séries - Récup'!$E$3,IF((C10&gt;='Répet - Séries - Récup'!$A$2)*AND(C10&lt;'Répet - Séries - Récup'!$C$2),'Répet - Séries - Récup'!$E$2,"X"))))</f>
        <v>2</v>
      </c>
      <c r="D12" s="40">
        <f>IF((D10&gt;='Répet - Séries - Récup'!$A$5)*AND(D10&lt;'Répet - Séries - Récup'!$C$5),'Répet - Séries - Récup'!$E$5,IF((D10&gt;='Répet - Séries - Récup'!$A$4)*AND(D10&lt;'Répet - Séries - Récup'!$C$4),'Répet - Séries - Récup'!$E$4,IF((D10&gt;='Répet - Séries - Récup'!$A$3)*AND(D10&lt;'Répet - Séries - Récup'!$C$3),'Répet - Séries - Récup'!$E$3,IF((D10&gt;='Répet - Séries - Récup'!$A$2)*AND(D10&lt;'Répet - Séries - Récup'!$C$2),'Répet - Séries - Récup'!$E$2,"X"))))</f>
        <v>2</v>
      </c>
      <c r="E12" s="40">
        <f>IF((E10&gt;='Répet - Séries - Récup'!$A$5)*AND(E10&lt;'Répet - Séries - Récup'!$C$5),'Répet - Séries - Récup'!$E$5,IF((E10&gt;='Répet - Séries - Récup'!$A$4)*AND(E10&lt;'Répet - Séries - Récup'!$C$4),'Répet - Séries - Récup'!$E$4,IF((E10&gt;='Répet - Séries - Récup'!$A$3)*AND(E10&lt;'Répet - Séries - Récup'!$C$3),'Répet - Séries - Récup'!$E$3,IF((E10&gt;='Répet - Séries - Récup'!$A$2)*AND(E10&lt;'Répet - Séries - Récup'!$C$2),'Répet - Séries - Récup'!$E$2,"X"))))</f>
        <v>3</v>
      </c>
      <c r="F12" s="40">
        <f>IF((F10&gt;='Répet - Séries - Récup'!$A$5)*AND(F10&lt;'Répet - Séries - Récup'!$C$5),'Répet - Séries - Récup'!$E$5,IF((F10&gt;='Répet - Séries - Récup'!$A$4)*AND(F10&lt;'Répet - Séries - Récup'!$C$4),'Répet - Séries - Récup'!$E$4,IF((F10&gt;='Répet - Séries - Récup'!$A$3)*AND(F10&lt;'Répet - Séries - Récup'!$C$3),'Répet - Séries - Récup'!$E$3,IF((F10&gt;='Répet - Séries - Récup'!$A$2)*AND(F10&lt;'Répet - Séries - Récup'!$C$2),'Répet - Séries - Récup'!$E$2,"X"))))</f>
        <v>3</v>
      </c>
      <c r="G12" s="41">
        <f>IF((G10&gt;='Répet - Séries - Récup'!$A$5)*AND(G10&lt;'Répet - Séries - Récup'!$C$5),'Répet - Séries - Récup'!$E$5,IF((G10&gt;='Répet - Séries - Récup'!$A$4)*AND(G10&lt;'Répet - Séries - Récup'!$C$4),'Répet - Séries - Récup'!$E$4,IF((G10&gt;='Répet - Séries - Récup'!$A$3)*AND(G10&lt;'Répet - Séries - Récup'!$C$3),'Répet - Séries - Récup'!$E$3,IF((G10&gt;='Répet - Séries - Récup'!$A$2)*AND(G10&lt;'Répet - Séries - Récup'!$C$2),'Répet - Séries - Récup'!$E$2,"X"))))</f>
        <v>5</v>
      </c>
    </row>
    <row r="13" spans="1:7" ht="13.5" thickBot="1">
      <c r="A13" s="43" t="s">
        <v>21</v>
      </c>
      <c r="B13" s="35">
        <f>IF((B10&lt;'Répet - Séries - Récup'!$C$5),'Répet - Séries - Récup'!$F$5,IF((B10&gt;='Répet - Séries - Récup'!$A$4)*AND(B10&lt;'Répet - Séries - Récup'!$C$4),'Répet - Séries - Récup'!$F$4,IF((B10&gt;='Répet - Séries - Récup'!$A$3)*AND(B10&lt;'Répet - Séries - Récup'!$C$3),'Répet - Séries - Récup'!$F$3,IF((B10&gt;='Répet - Séries - Récup'!$A$2)*AND(B10&lt;'Répet - Séries - Récup'!$C$2),'Répet - Séries - Récup'!$F$2,"X"))))</f>
        <v>3</v>
      </c>
      <c r="C13" s="35">
        <f>IF((C10&lt;'Répet - Séries - Récup'!$C$5),'Répet - Séries - Récup'!$F$5,IF((C10&gt;='Répet - Séries - Récup'!$A$4)*AND(C10&lt;'Répet - Séries - Récup'!$C$4),'Répet - Séries - Récup'!$F$4,IF((C10&gt;='Répet - Séries - Récup'!$A$3)*AND(C10&lt;'Répet - Séries - Récup'!$C$3),'Répet - Séries - Récup'!$F$3,IF((C10&gt;='Répet - Séries - Récup'!$A$2)*AND(C10&lt;'Répet - Séries - Récup'!$C$2),'Répet - Séries - Récup'!$F$2,"X"))))</f>
        <v>5</v>
      </c>
      <c r="D13" s="35">
        <f>IF((D10&lt;'Répet - Séries - Récup'!$C$5),'Répet - Séries - Récup'!$F$5,IF((D10&gt;='Répet - Séries - Récup'!$A$4)*AND(D10&lt;'Répet - Séries - Récup'!$C$4),'Répet - Séries - Récup'!$F$4,IF((D10&gt;='Répet - Séries - Récup'!$A$3)*AND(D10&lt;'Répet - Séries - Récup'!$C$3),'Répet - Séries - Récup'!$F$3,IF((D10&gt;='Répet - Séries - Récup'!$A$2)*AND(D10&lt;'Répet - Séries - Récup'!$C$2),'Répet - Séries - Récup'!$F$2,"X"))))</f>
        <v>5</v>
      </c>
      <c r="E13" s="35">
        <f>IF((E10&lt;'Répet - Séries - Récup'!$C$5),'Répet - Séries - Récup'!$F$5,IF((E10&gt;='Répet - Séries - Récup'!$A$4)*AND(E10&lt;'Répet - Séries - Récup'!$C$4),'Répet - Séries - Récup'!$F$4,IF((E10&gt;='Répet - Séries - Récup'!$A$3)*AND(E10&lt;'Répet - Séries - Récup'!$C$3),'Répet - Séries - Récup'!$F$3,IF((E10&gt;='Répet - Séries - Récup'!$A$2)*AND(E10&lt;'Répet - Séries - Récup'!$C$2),'Répet - Séries - Récup'!$F$2,"X"))))</f>
        <v>10</v>
      </c>
      <c r="F13" s="35">
        <f>IF((F10&lt;'Répet - Séries - Récup'!$C$5),'Répet - Séries - Récup'!$F$5,IF((F10&gt;='Répet - Séries - Récup'!$A$4)*AND(F10&lt;'Répet - Séries - Récup'!$C$4),'Répet - Séries - Récup'!$F$4,IF((F10&gt;='Répet - Séries - Récup'!$A$3)*AND(F10&lt;'Répet - Séries - Récup'!$C$3),'Répet - Séries - Récup'!$F$3,IF((F10&gt;='Répet - Séries - Récup'!$A$2)*AND(F10&lt;'Répet - Séries - Récup'!$C$2),'Répet - Séries - Récup'!$F$2,"X"))))</f>
        <v>10</v>
      </c>
      <c r="G13" s="36" t="str">
        <f>IF((G10&lt;'Répet - Séries - Récup'!$C$5),'Répet - Séries - Récup'!$F$5,IF((G10&gt;='Répet - Séries - Récup'!$A$4)*AND(G10&lt;'Répet - Séries - Récup'!$C$4),'Répet - Séries - Récup'!$F$4,IF((G10&gt;='Répet - Séries - Récup'!$A$3)*AND(G10&lt;'Répet - Séries - Récup'!$C$3),'Répet - Séries - Récup'!$F$3,IF((G10&gt;='Répet - Séries - Récup'!$A$2)*AND(G10&lt;'Répet - Séries - Récup'!$C$2),'Répet - Séries - Récup'!$F$2,"X"))))</f>
        <v>X</v>
      </c>
    </row>
    <row r="14" spans="1:7" ht="12.75">
      <c r="A14" s="19"/>
      <c r="B14" s="27"/>
      <c r="C14" s="27"/>
      <c r="D14" s="27"/>
      <c r="E14" s="27"/>
      <c r="F14" s="27"/>
      <c r="G14" s="27"/>
    </row>
    <row r="16" spans="1:7" ht="12.75">
      <c r="A16" s="57" t="s">
        <v>35</v>
      </c>
      <c r="B16" s="58"/>
      <c r="C16" s="58"/>
      <c r="D16" s="58"/>
      <c r="E16" s="58"/>
      <c r="F16" s="58"/>
      <c r="G16" s="58"/>
    </row>
    <row r="17" spans="1:7" ht="12.75">
      <c r="A17" s="56" t="s">
        <v>24</v>
      </c>
      <c r="B17" s="61" t="s">
        <v>27</v>
      </c>
      <c r="C17" s="61"/>
      <c r="D17" s="61"/>
      <c r="E17" s="61"/>
      <c r="F17" s="61"/>
      <c r="G17" s="61"/>
    </row>
    <row r="18" spans="1:7" ht="12.75">
      <c r="A18" s="56" t="s">
        <v>25</v>
      </c>
      <c r="B18" s="61" t="s">
        <v>26</v>
      </c>
      <c r="C18" s="61"/>
      <c r="D18" s="61"/>
      <c r="E18" s="61"/>
      <c r="F18" s="61"/>
      <c r="G18" s="61"/>
    </row>
    <row r="19" spans="1:7" ht="114.75" customHeight="1">
      <c r="A19" s="56" t="s">
        <v>28</v>
      </c>
      <c r="B19" s="61" t="s">
        <v>29</v>
      </c>
      <c r="C19" s="61"/>
      <c r="D19" s="61"/>
      <c r="E19" s="61"/>
      <c r="F19" s="61"/>
      <c r="G19" s="61"/>
    </row>
    <row r="20" spans="1:7" ht="12.75">
      <c r="A20" s="56" t="s">
        <v>36</v>
      </c>
      <c r="B20" s="61"/>
      <c r="C20" s="61"/>
      <c r="D20" s="61"/>
      <c r="E20" s="61"/>
      <c r="F20" s="61"/>
      <c r="G20" s="61"/>
    </row>
    <row r="21" spans="1:7" ht="78.75" customHeight="1">
      <c r="A21" s="55"/>
      <c r="B21" s="60" t="s">
        <v>34</v>
      </c>
      <c r="C21" s="61"/>
      <c r="D21" s="61"/>
      <c r="E21" s="61"/>
      <c r="F21" s="61"/>
      <c r="G21" s="61"/>
    </row>
    <row r="22" spans="1:7" ht="30.75" customHeight="1">
      <c r="A22" s="55"/>
      <c r="B22" s="60" t="s">
        <v>32</v>
      </c>
      <c r="C22" s="61"/>
      <c r="D22" s="61"/>
      <c r="E22" s="61"/>
      <c r="F22" s="61"/>
      <c r="G22" s="61"/>
    </row>
    <row r="23" spans="1:7" ht="18.75" customHeight="1">
      <c r="A23" s="54"/>
      <c r="B23" s="60" t="s">
        <v>33</v>
      </c>
      <c r="C23" s="61"/>
      <c r="D23" s="61"/>
      <c r="E23" s="61"/>
      <c r="F23" s="61"/>
      <c r="G23" s="61"/>
    </row>
    <row r="24" spans="1:7" ht="42.75" customHeight="1">
      <c r="A24" s="54"/>
      <c r="B24" s="60" t="s">
        <v>30</v>
      </c>
      <c r="C24" s="61"/>
      <c r="D24" s="61"/>
      <c r="E24" s="61"/>
      <c r="F24" s="61"/>
      <c r="G24" s="61"/>
    </row>
    <row r="25" spans="1:7" ht="64.5" customHeight="1">
      <c r="A25" s="54"/>
      <c r="B25" s="60" t="s">
        <v>31</v>
      </c>
      <c r="C25" s="61"/>
      <c r="D25" s="61"/>
      <c r="E25" s="61"/>
      <c r="F25" s="61"/>
      <c r="G25" s="61"/>
    </row>
    <row r="26" spans="1:7" ht="54.75" customHeight="1">
      <c r="A26" s="54"/>
      <c r="B26" s="60" t="s">
        <v>37</v>
      </c>
      <c r="C26" s="61"/>
      <c r="D26" s="61"/>
      <c r="E26" s="61"/>
      <c r="F26" s="61"/>
      <c r="G26" s="61"/>
    </row>
    <row r="27" spans="1:7" ht="12.75">
      <c r="A27" s="53"/>
      <c r="B27" s="59"/>
      <c r="C27" s="59"/>
      <c r="D27" s="59"/>
      <c r="E27" s="59"/>
      <c r="F27" s="59"/>
      <c r="G27" s="59"/>
    </row>
    <row r="28" spans="1:7" ht="12.75">
      <c r="A28" s="53"/>
      <c r="B28" s="59"/>
      <c r="C28" s="59"/>
      <c r="D28" s="59"/>
      <c r="E28" s="59"/>
      <c r="F28" s="59"/>
      <c r="G28" s="59"/>
    </row>
    <row r="29" spans="1:7" ht="12.75">
      <c r="A29" s="53"/>
      <c r="B29" s="59"/>
      <c r="C29" s="59"/>
      <c r="D29" s="59"/>
      <c r="E29" s="59"/>
      <c r="F29" s="59"/>
      <c r="G29" s="59"/>
    </row>
    <row r="30" spans="1:7" ht="12.75">
      <c r="A30" s="53"/>
      <c r="B30" s="59"/>
      <c r="C30" s="59"/>
      <c r="D30" s="59"/>
      <c r="E30" s="59"/>
      <c r="F30" s="59"/>
      <c r="G30" s="59"/>
    </row>
    <row r="31" spans="1:7" ht="12.75">
      <c r="A31" s="53"/>
      <c r="B31" s="59"/>
      <c r="C31" s="59"/>
      <c r="D31" s="59"/>
      <c r="E31" s="59"/>
      <c r="F31" s="59"/>
      <c r="G31" s="59"/>
    </row>
    <row r="32" ht="12.75">
      <c r="B32" s="52"/>
    </row>
    <row r="33" ht="12.75">
      <c r="B33" s="52"/>
    </row>
    <row r="34" ht="12.75">
      <c r="B34" s="52"/>
    </row>
  </sheetData>
  <mergeCells count="15">
    <mergeCell ref="B22:G22"/>
    <mergeCell ref="B20:G20"/>
    <mergeCell ref="B17:G17"/>
    <mergeCell ref="B18:G18"/>
    <mergeCell ref="B19:G19"/>
    <mergeCell ref="B30:G30"/>
    <mergeCell ref="B31:G31"/>
    <mergeCell ref="B23:G23"/>
    <mergeCell ref="B21:G21"/>
    <mergeCell ref="B26:G26"/>
    <mergeCell ref="B27:G27"/>
    <mergeCell ref="B28:G28"/>
    <mergeCell ref="B29:G29"/>
    <mergeCell ref="B24:G24"/>
    <mergeCell ref="B25:G25"/>
  </mergeCells>
  <printOptions/>
  <pageMargins left="0.75" right="0.75" top="1" bottom="1" header="0.4921259845" footer="0.4921259845"/>
  <pageSetup fitToHeight="1" fitToWidth="1" horizontalDpi="600" verticalDpi="600" orientation="portrait" paperSize="9" scale="50" r:id="rId3"/>
  <headerFooter alignWithMargins="0">
    <oddHeader>&amp;C&amp;F
&amp;A</oddHeader>
  </headerFooter>
  <legacyDrawing r:id="rId2"/>
</worksheet>
</file>

<file path=xl/worksheets/sheet2.xml><?xml version="1.0" encoding="utf-8"?>
<worksheet xmlns="http://schemas.openxmlformats.org/spreadsheetml/2006/main" xmlns:r="http://schemas.openxmlformats.org/officeDocument/2006/relationships">
  <dimension ref="A1:F5"/>
  <sheetViews>
    <sheetView workbookViewId="0" topLeftCell="A1">
      <selection activeCell="A1" sqref="A1:F5"/>
    </sheetView>
  </sheetViews>
  <sheetFormatPr defaultColWidth="11.421875" defaultRowHeight="12.75"/>
  <cols>
    <col min="1" max="1" width="7.7109375" style="1" customWidth="1"/>
    <col min="2" max="2" width="2.8515625" style="1" customWidth="1"/>
    <col min="3" max="3" width="7.7109375" style="1" customWidth="1"/>
    <col min="4" max="16384" width="11.421875" style="1" customWidth="1"/>
  </cols>
  <sheetData>
    <row r="1" spans="1:6" s="12" customFormat="1" ht="51">
      <c r="A1" s="62" t="s">
        <v>8</v>
      </c>
      <c r="B1" s="63"/>
      <c r="C1" s="63"/>
      <c r="D1" s="14" t="s">
        <v>9</v>
      </c>
      <c r="E1" s="14" t="s">
        <v>10</v>
      </c>
      <c r="F1" s="15" t="s">
        <v>11</v>
      </c>
    </row>
    <row r="2" spans="1:6" ht="12.75">
      <c r="A2" s="46">
        <v>24</v>
      </c>
      <c r="B2" s="44" t="s">
        <v>22</v>
      </c>
      <c r="C2" s="45">
        <v>30</v>
      </c>
      <c r="D2" s="13">
        <v>4</v>
      </c>
      <c r="E2" s="13">
        <v>1</v>
      </c>
      <c r="F2" s="17">
        <v>3</v>
      </c>
    </row>
    <row r="3" spans="1:6" ht="12.75">
      <c r="A3" s="46">
        <v>14</v>
      </c>
      <c r="B3" s="44" t="s">
        <v>22</v>
      </c>
      <c r="C3" s="45">
        <v>24</v>
      </c>
      <c r="D3" s="13">
        <v>3</v>
      </c>
      <c r="E3" s="13">
        <v>2</v>
      </c>
      <c r="F3" s="17">
        <v>5</v>
      </c>
    </row>
    <row r="4" spans="1:6" ht="12.75">
      <c r="A4" s="46">
        <v>7</v>
      </c>
      <c r="B4" s="44" t="s">
        <v>22</v>
      </c>
      <c r="C4" s="45">
        <v>14</v>
      </c>
      <c r="D4" s="13">
        <v>2</v>
      </c>
      <c r="E4" s="13">
        <v>3</v>
      </c>
      <c r="F4" s="17">
        <v>10</v>
      </c>
    </row>
    <row r="5" spans="1:6" ht="13.5" thickBot="1">
      <c r="A5" s="47">
        <v>3</v>
      </c>
      <c r="B5" s="48" t="s">
        <v>22</v>
      </c>
      <c r="C5" s="49">
        <v>7</v>
      </c>
      <c r="D5" s="18">
        <v>1</v>
      </c>
      <c r="E5" s="18">
        <v>5</v>
      </c>
      <c r="F5" s="50" t="s">
        <v>23</v>
      </c>
    </row>
  </sheetData>
  <mergeCells count="1">
    <mergeCell ref="A1:C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xl/worksheets/sheet3.xml><?xml version="1.0" encoding="utf-8"?>
<worksheet xmlns="http://schemas.openxmlformats.org/spreadsheetml/2006/main" xmlns:r="http://schemas.openxmlformats.org/officeDocument/2006/relationships">
  <dimension ref="A2:E13"/>
  <sheetViews>
    <sheetView workbookViewId="0" topLeftCell="A1">
      <selection activeCell="E12" sqref="E12"/>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INDEX(LINEST(D8:D10,B8:C10),1)</f>
        <v>0.008958333333333393</v>
      </c>
    </row>
    <row r="3" spans="4:5" ht="12.75">
      <c r="D3" s="1" t="s">
        <v>5</v>
      </c>
      <c r="E3" s="4">
        <f>INDEX(LINEST(D8:D10,B8:C10),2)</f>
        <v>-1151.9999999999152</v>
      </c>
    </row>
    <row r="4" spans="4:5" ht="12.75">
      <c r="D4" s="1" t="s">
        <v>6</v>
      </c>
      <c r="E4" s="4">
        <f>INDEX(LINEST(D8:D10,B8:C10),3)</f>
        <v>-3.4000000000001425</v>
      </c>
    </row>
    <row r="5" ht="12.75"/>
    <row r="6" spans="1:5" ht="14.25">
      <c r="A6" s="5" t="s">
        <v>1</v>
      </c>
      <c r="B6" s="3" t="s">
        <v>2</v>
      </c>
      <c r="C6" s="3" t="s">
        <v>3</v>
      </c>
      <c r="D6" s="7">
        <v>1.1</v>
      </c>
      <c r="E6" s="1" t="s">
        <v>0</v>
      </c>
    </row>
    <row r="7" spans="1:5" ht="12.75">
      <c r="A7" s="9">
        <v>0.001388888888888889</v>
      </c>
      <c r="B7" s="4">
        <f>A7</f>
        <v>0.001388888888888889</v>
      </c>
      <c r="C7" s="4">
        <f>1/A7</f>
        <v>720</v>
      </c>
      <c r="D7" s="7"/>
      <c r="E7" s="2">
        <f>$E$2*C7+$E$3*B7+$E$4</f>
        <v>1.450000000000018</v>
      </c>
    </row>
    <row r="8" spans="1:5" ht="12.75">
      <c r="A8" s="5">
        <v>0.0010416666666666667</v>
      </c>
      <c r="B8" s="4">
        <f>A8</f>
        <v>0.0010416666666666667</v>
      </c>
      <c r="C8" s="4">
        <f>1/A8</f>
        <v>960</v>
      </c>
      <c r="D8" s="11">
        <v>4</v>
      </c>
      <c r="E8" s="2">
        <f>$E$2*C8+$E$3*B8+$E$4</f>
        <v>4.000000000000003</v>
      </c>
    </row>
    <row r="9" spans="1:5" ht="12.75">
      <c r="A9" s="5">
        <v>0.0006944444444444445</v>
      </c>
      <c r="B9" s="4">
        <f>A9</f>
        <v>0.0006944444444444445</v>
      </c>
      <c r="C9" s="4">
        <f>1/A9</f>
        <v>1440</v>
      </c>
      <c r="D9" s="11">
        <v>8.7</v>
      </c>
      <c r="E9" s="2">
        <f>$E$2*C9+$E$3*B9+$E$4</f>
        <v>8.700000000000003</v>
      </c>
    </row>
    <row r="10" spans="1:5" ht="12.75">
      <c r="A10" s="5">
        <v>0.000347222222222223</v>
      </c>
      <c r="B10" s="4">
        <f>A10</f>
        <v>0.000347222222222223</v>
      </c>
      <c r="C10" s="4">
        <f>1/A10</f>
        <v>2879.9999999999936</v>
      </c>
      <c r="D10" s="11">
        <v>22</v>
      </c>
      <c r="E10" s="2">
        <f>$E$2*C10+$E$3*B10+$E$4</f>
        <v>22</v>
      </c>
    </row>
    <row r="11" spans="1:5" ht="12.75">
      <c r="A11" s="9">
        <v>0.00017361111111111112</v>
      </c>
      <c r="B11" s="4">
        <f>A11</f>
        <v>0.00017361111111111112</v>
      </c>
      <c r="C11" s="4">
        <f>1/A11</f>
        <v>5760</v>
      </c>
      <c r="D11" s="11"/>
      <c r="E11" s="2">
        <f>$E$2*C11+$E$3*B11+$E$4</f>
        <v>48.00000000000021</v>
      </c>
    </row>
    <row r="12" ht="12.75">
      <c r="E12" s="2"/>
    </row>
    <row r="13" ht="12.75">
      <c r="A13"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4.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0.01204601990049724</v>
      </c>
    </row>
    <row r="3" spans="4:5" ht="12.75">
      <c r="D3" s="1" t="s">
        <v>5</v>
      </c>
      <c r="E3" s="4">
        <f>INDEX(LINEST(D8:D11,B8:C11),2)</f>
        <v>-593.1940298510069</v>
      </c>
    </row>
    <row r="4" spans="4:5" ht="12.75">
      <c r="D4" s="1" t="s">
        <v>6</v>
      </c>
      <c r="E4" s="4">
        <f>INDEX(LINEST(D8:D11,B8:C11),3)</f>
        <v>-4.1791044776113875</v>
      </c>
    </row>
    <row r="5" ht="12.75"/>
    <row r="6" spans="1:5" ht="14.25">
      <c r="A6" s="5" t="s">
        <v>1</v>
      </c>
      <c r="B6" s="3" t="s">
        <v>2</v>
      </c>
      <c r="C6" s="3" t="s">
        <v>3</v>
      </c>
      <c r="D6" s="7">
        <v>1.05</v>
      </c>
      <c r="E6" s="1" t="s">
        <v>0</v>
      </c>
    </row>
    <row r="7" spans="1:5" ht="12.75">
      <c r="A7" s="9">
        <v>0.001736111111111111</v>
      </c>
      <c r="B7" s="4">
        <f aca="true" t="shared" si="0" ref="B7:B12">A7</f>
        <v>0.001736111111111111</v>
      </c>
      <c r="C7" s="4">
        <f aca="true" t="shared" si="1" ref="C7:C12">1/A7</f>
        <v>576</v>
      </c>
      <c r="D7" s="7"/>
      <c r="E7" s="2">
        <f aca="true" t="shared" si="2" ref="E7:E12">$E$2*C7+$E$3*B7+$E$4</f>
        <v>1.7295522388059137</v>
      </c>
    </row>
    <row r="8" spans="1:5" ht="12.75">
      <c r="A8" s="5">
        <v>0.001388888888888889</v>
      </c>
      <c r="B8" s="4">
        <f t="shared" si="0"/>
        <v>0.001388888888888889</v>
      </c>
      <c r="C8" s="4">
        <f t="shared" si="1"/>
        <v>720</v>
      </c>
      <c r="D8" s="11">
        <v>3.7</v>
      </c>
      <c r="E8" s="2">
        <f t="shared" si="2"/>
        <v>3.6701492537313385</v>
      </c>
    </row>
    <row r="9" spans="1:5" ht="12.75">
      <c r="A9" s="5">
        <v>0.0010416666666666667</v>
      </c>
      <c r="B9" s="4">
        <f t="shared" si="0"/>
        <v>0.0010416666666666667</v>
      </c>
      <c r="C9" s="4">
        <f t="shared" si="1"/>
        <v>960</v>
      </c>
      <c r="D9" s="11">
        <v>6.7</v>
      </c>
      <c r="E9" s="2">
        <f t="shared" si="2"/>
        <v>6.767164179104498</v>
      </c>
    </row>
    <row r="10" spans="1:5" ht="12.75">
      <c r="A10" s="5">
        <v>0.000694444444444444</v>
      </c>
      <c r="B10" s="4">
        <f t="shared" si="0"/>
        <v>0.000694444444444444</v>
      </c>
      <c r="C10" s="4">
        <f t="shared" si="1"/>
        <v>1440.000000000001</v>
      </c>
      <c r="D10" s="11">
        <v>12.8</v>
      </c>
      <c r="E10" s="2">
        <f t="shared" si="2"/>
        <v>12.755223880597006</v>
      </c>
    </row>
    <row r="11" spans="1:5" ht="12.75">
      <c r="A11" s="5">
        <v>0.000347222222222219</v>
      </c>
      <c r="B11" s="4">
        <f t="shared" si="0"/>
        <v>0.000347222222222219</v>
      </c>
      <c r="C11" s="4">
        <f t="shared" si="1"/>
        <v>2880.000000000027</v>
      </c>
      <c r="D11" s="11">
        <v>30.3</v>
      </c>
      <c r="E11" s="2">
        <f t="shared" si="2"/>
        <v>30.307462686567163</v>
      </c>
    </row>
    <row r="12" spans="1:5" ht="12.75">
      <c r="A12" s="9">
        <v>0.00017361111111111112</v>
      </c>
      <c r="B12" s="4">
        <f t="shared" si="0"/>
        <v>0.00017361111111111112</v>
      </c>
      <c r="C12" s="4">
        <f t="shared" si="1"/>
        <v>5760</v>
      </c>
      <c r="D12" s="10"/>
      <c r="E12" s="2">
        <f t="shared" si="2"/>
        <v>65.1029850746258</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5.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0.015108267716534934</v>
      </c>
    </row>
    <row r="3" spans="4:5" ht="12.75">
      <c r="D3" s="1" t="s">
        <v>5</v>
      </c>
      <c r="E3" s="4">
        <f>INDEX(LINEST(D8:D11,B8:C11),2)</f>
        <v>-263.0551181105645</v>
      </c>
    </row>
    <row r="4" spans="4:5" ht="12.75">
      <c r="D4" s="1" t="s">
        <v>6</v>
      </c>
      <c r="E4" s="4">
        <f>INDEX(LINEST(D8:D11,B8:C11),3)</f>
        <v>-4.265354330707817</v>
      </c>
    </row>
    <row r="5" ht="12.75"/>
    <row r="6" spans="1:5" ht="14.25">
      <c r="A6" s="5" t="s">
        <v>1</v>
      </c>
      <c r="B6" s="3" t="s">
        <v>2</v>
      </c>
      <c r="C6" s="3" t="s">
        <v>3</v>
      </c>
      <c r="D6" s="7">
        <v>1</v>
      </c>
      <c r="E6" s="1" t="s">
        <v>0</v>
      </c>
    </row>
    <row r="7" spans="1:5" ht="12.75">
      <c r="A7" s="9">
        <v>0.0020833333333333333</v>
      </c>
      <c r="B7" s="4">
        <f aca="true" t="shared" si="0" ref="B7:B12">A7</f>
        <v>0.0020833333333333333</v>
      </c>
      <c r="C7" s="4">
        <f aca="true" t="shared" si="1" ref="C7:C12">1/A7</f>
        <v>480</v>
      </c>
      <c r="D7" s="7"/>
      <c r="E7" s="2">
        <f aca="true" t="shared" si="2" ref="E7:E12">$E$2*C7+$E$3*B7+$E$4</f>
        <v>2.438582677165275</v>
      </c>
    </row>
    <row r="8" spans="1:5" ht="12.75">
      <c r="A8" s="5">
        <v>0.001736111111111111</v>
      </c>
      <c r="B8" s="4">
        <f t="shared" si="0"/>
        <v>0.001736111111111111</v>
      </c>
      <c r="C8" s="4">
        <f t="shared" si="1"/>
        <v>576</v>
      </c>
      <c r="D8" s="11">
        <v>4</v>
      </c>
      <c r="E8" s="2">
        <f t="shared" si="2"/>
        <v>3.980314960629908</v>
      </c>
    </row>
    <row r="9" spans="1:5" ht="12.75">
      <c r="A9" s="5">
        <v>0.001388888888888889</v>
      </c>
      <c r="B9" s="4">
        <f t="shared" si="0"/>
        <v>0.001388888888888889</v>
      </c>
      <c r="C9" s="4">
        <f t="shared" si="1"/>
        <v>720</v>
      </c>
      <c r="D9" s="11">
        <v>6.2</v>
      </c>
      <c r="E9" s="2">
        <f t="shared" si="2"/>
        <v>6.247244094488218</v>
      </c>
    </row>
    <row r="10" spans="1:5" ht="12.75">
      <c r="A10" s="5">
        <v>0.00104166666666667</v>
      </c>
      <c r="B10" s="4">
        <f t="shared" si="0"/>
        <v>0.00104166666666667</v>
      </c>
      <c r="C10" s="4">
        <f t="shared" si="1"/>
        <v>959.999999999997</v>
      </c>
      <c r="D10" s="11">
        <v>10</v>
      </c>
      <c r="E10" s="2">
        <f t="shared" si="2"/>
        <v>9.964566929133834</v>
      </c>
    </row>
    <row r="11" spans="1:5" ht="12.75">
      <c r="A11" s="5">
        <v>0.000694444444444441</v>
      </c>
      <c r="B11" s="4">
        <f t="shared" si="0"/>
        <v>0.000694444444444441</v>
      </c>
      <c r="C11" s="4">
        <f t="shared" si="1"/>
        <v>1440.000000000007</v>
      </c>
      <c r="D11" s="11">
        <v>17.3</v>
      </c>
      <c r="E11" s="2">
        <f t="shared" si="2"/>
        <v>17.307874015748034</v>
      </c>
    </row>
    <row r="12" spans="1:5" ht="12.75">
      <c r="A12" s="9">
        <v>0.000347222222222221</v>
      </c>
      <c r="B12" s="4">
        <f t="shared" si="0"/>
        <v>0.000347222222222221</v>
      </c>
      <c r="C12" s="4">
        <f t="shared" si="1"/>
        <v>2880.00000000001</v>
      </c>
      <c r="D12" s="10"/>
      <c r="E12" s="2">
        <f t="shared" si="2"/>
        <v>39.15511811023566</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6.xml><?xml version="1.0" encoding="utf-8"?>
<worksheet xmlns="http://schemas.openxmlformats.org/spreadsheetml/2006/main" xmlns:r="http://schemas.openxmlformats.org/officeDocument/2006/relationships">
  <dimension ref="A2:E16"/>
  <sheetViews>
    <sheetView workbookViewId="0" topLeftCell="A1">
      <selection activeCell="E15" sqref="E15"/>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INDEX(LINEST(D8:D13,B8:C13),1)</f>
        <v>0.018833815788181506</v>
      </c>
    </row>
    <row r="3" spans="4:5" ht="12.75">
      <c r="D3" s="1" t="s">
        <v>5</v>
      </c>
      <c r="E3" s="4">
        <f>INDEX(LINEST(D8:D13,B8:C13),2)</f>
        <v>-650.6834801567478</v>
      </c>
    </row>
    <row r="4" spans="4:5" ht="12.75">
      <c r="D4" s="1" t="s">
        <v>6</v>
      </c>
      <c r="E4" s="4">
        <f>INDEX(LINEST(D8:D13,B8:C13),3)</f>
        <v>-3.249771171542788</v>
      </c>
    </row>
    <row r="5" ht="12.75"/>
    <row r="6" spans="1:5" ht="14.25">
      <c r="A6" s="5" t="s">
        <v>1</v>
      </c>
      <c r="B6" s="3" t="s">
        <v>2</v>
      </c>
      <c r="C6" s="3" t="s">
        <v>3</v>
      </c>
      <c r="D6" s="7">
        <v>0.95</v>
      </c>
      <c r="E6" s="1" t="s">
        <v>0</v>
      </c>
    </row>
    <row r="7" spans="1:5" ht="12.75">
      <c r="A7" s="9">
        <v>0.002777777777777778</v>
      </c>
      <c r="B7" s="4">
        <f aca="true" t="shared" si="0" ref="B7:B14">A7</f>
        <v>0.002777777777777778</v>
      </c>
      <c r="C7" s="4">
        <f>1/A7</f>
        <v>360</v>
      </c>
      <c r="D7" s="7"/>
      <c r="E7" s="2">
        <f>$E$2*C7+$E$3*B7+$E$4</f>
        <v>1.7229484006560334</v>
      </c>
    </row>
    <row r="8" spans="1:5" ht="12.75">
      <c r="A8" s="5">
        <v>0.0024305555555555556</v>
      </c>
      <c r="B8" s="4">
        <f t="shared" si="0"/>
        <v>0.0024305555555555556</v>
      </c>
      <c r="C8" s="4">
        <f aca="true" t="shared" si="1" ref="C8:C14">1/A8</f>
        <v>411.42857142857144</v>
      </c>
      <c r="D8" s="6">
        <v>3</v>
      </c>
      <c r="E8" s="2">
        <f aca="true" t="shared" si="2" ref="E8:E14">$E$2*C8+$E$3*B8+$E$4</f>
        <v>2.917476405134397</v>
      </c>
    </row>
    <row r="9" spans="1:5" ht="12.75">
      <c r="A9" s="5">
        <v>0.0020833333333333333</v>
      </c>
      <c r="B9" s="4">
        <f t="shared" si="0"/>
        <v>0.0020833333333333333</v>
      </c>
      <c r="C9" s="4">
        <f t="shared" si="1"/>
        <v>480</v>
      </c>
      <c r="D9" s="6">
        <v>4.3</v>
      </c>
      <c r="E9" s="2">
        <f t="shared" si="2"/>
        <v>4.434869823124444</v>
      </c>
    </row>
    <row r="10" spans="1:5" ht="12.75">
      <c r="A10" s="5">
        <v>0.00173611111111111</v>
      </c>
      <c r="B10" s="4">
        <f t="shared" si="0"/>
        <v>0.00173611111111111</v>
      </c>
      <c r="C10" s="4">
        <f t="shared" si="1"/>
        <v>576.0000000000003</v>
      </c>
      <c r="D10" s="6">
        <v>6.5</v>
      </c>
      <c r="E10" s="2">
        <f t="shared" si="2"/>
        <v>6.4688479027331915</v>
      </c>
    </row>
    <row r="11" spans="1:5" ht="12.75">
      <c r="A11" s="5">
        <v>0.00138888888888889</v>
      </c>
      <c r="B11" s="4">
        <f t="shared" si="0"/>
        <v>0.00138888888888889</v>
      </c>
      <c r="C11" s="4">
        <f t="shared" si="1"/>
        <v>719.9999999999994</v>
      </c>
      <c r="D11" s="6">
        <v>9.4</v>
      </c>
      <c r="E11" s="2">
        <f t="shared" si="2"/>
        <v>9.406849140174625</v>
      </c>
    </row>
    <row r="12" spans="1:5" ht="12.75">
      <c r="A12" s="5">
        <v>0.00104166666666667</v>
      </c>
      <c r="B12" s="4">
        <f t="shared" si="0"/>
        <v>0.00104166666666667</v>
      </c>
      <c r="C12" s="4">
        <f t="shared" si="1"/>
        <v>959.999999999997</v>
      </c>
      <c r="D12" s="6">
        <v>14.2</v>
      </c>
      <c r="E12" s="2">
        <f t="shared" si="2"/>
        <v>14.152896693281454</v>
      </c>
    </row>
    <row r="13" spans="1:5" ht="12.75">
      <c r="A13" s="5">
        <v>0.000694444444444446</v>
      </c>
      <c r="B13" s="4">
        <f t="shared" si="0"/>
        <v>0.000694444444444446</v>
      </c>
      <c r="C13" s="4">
        <f t="shared" si="1"/>
        <v>1439.9999999999968</v>
      </c>
      <c r="D13" s="6">
        <v>23.4</v>
      </c>
      <c r="E13" s="2">
        <f t="shared" si="2"/>
        <v>23.419060035551894</v>
      </c>
    </row>
    <row r="14" spans="1:5" ht="12.75">
      <c r="A14" s="9">
        <v>0.000347222222222226</v>
      </c>
      <c r="B14" s="4">
        <f t="shared" si="0"/>
        <v>0.000347222222222226</v>
      </c>
      <c r="C14" s="4">
        <f t="shared" si="1"/>
        <v>2879.999999999969</v>
      </c>
      <c r="D14" s="10"/>
      <c r="E14" s="2">
        <f t="shared" si="2"/>
        <v>50.76568653447605</v>
      </c>
    </row>
    <row r="15" ht="12.75">
      <c r="E15" s="2"/>
    </row>
    <row r="16" ht="12.75">
      <c r="A16"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7.xml><?xml version="1.0" encoding="utf-8"?>
<worksheet xmlns="http://schemas.openxmlformats.org/spreadsheetml/2006/main" xmlns:r="http://schemas.openxmlformats.org/officeDocument/2006/relationships">
  <dimension ref="A2:E18"/>
  <sheetViews>
    <sheetView workbookViewId="0" topLeftCell="A1">
      <selection activeCell="E7" sqref="E7"/>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INDEX(LINEST(D8:D14,B8:C14),1)</f>
        <v>0.02784942877543769</v>
      </c>
    </row>
    <row r="3" spans="4:5" ht="12.75">
      <c r="D3" s="1" t="s">
        <v>5</v>
      </c>
      <c r="E3" s="4">
        <f>INDEX(LINEST(D8:D14,B8:C14),2)</f>
        <v>350.3018309788062</v>
      </c>
    </row>
    <row r="4" spans="4:5" ht="12.75">
      <c r="D4" s="1" t="s">
        <v>6</v>
      </c>
      <c r="E4" s="4">
        <f>INDEX(LINEST(D8:D14,B8:C14),3)</f>
        <v>-6.7428953945022965</v>
      </c>
    </row>
    <row r="5" ht="12.75"/>
    <row r="6" spans="1:5" ht="14.25">
      <c r="A6" s="5" t="s">
        <v>1</v>
      </c>
      <c r="B6" s="3" t="s">
        <v>2</v>
      </c>
      <c r="C6" s="3" t="s">
        <v>3</v>
      </c>
      <c r="D6" s="7">
        <v>0.9</v>
      </c>
      <c r="E6" s="1" t="s">
        <v>0</v>
      </c>
    </row>
    <row r="7" spans="1:5" ht="12.75">
      <c r="A7" s="9">
        <v>0.003472222222222222</v>
      </c>
      <c r="B7" s="4">
        <f aca="true" t="shared" si="0" ref="B7:B16">A7</f>
        <v>0.003472222222222222</v>
      </c>
      <c r="C7" s="4">
        <f>1/A7</f>
        <v>288</v>
      </c>
      <c r="D7" s="7"/>
      <c r="E7" s="2">
        <f>$E$2*C7+$E$3*B7+$E$4</f>
        <v>2.4940658948335006</v>
      </c>
    </row>
    <row r="8" spans="1:5" ht="12.75">
      <c r="A8" s="5">
        <v>0.003125</v>
      </c>
      <c r="B8" s="4">
        <f t="shared" si="0"/>
        <v>0.003125</v>
      </c>
      <c r="C8" s="4">
        <f aca="true" t="shared" si="1" ref="C8:C16">1/A8</f>
        <v>320</v>
      </c>
      <c r="D8" s="6">
        <v>3.3</v>
      </c>
      <c r="E8" s="2">
        <f aca="true" t="shared" si="2" ref="E8:E16">$E$2*C8+$E$3*B8+$E$4</f>
        <v>3.2636150354465343</v>
      </c>
    </row>
    <row r="9" spans="1:5" ht="12.75">
      <c r="A9" s="5">
        <v>0.002777777777777778</v>
      </c>
      <c r="B9" s="4">
        <f t="shared" si="0"/>
        <v>0.002777777777777778</v>
      </c>
      <c r="C9" s="4">
        <f t="shared" si="1"/>
        <v>360</v>
      </c>
      <c r="D9" s="6">
        <v>4.3</v>
      </c>
      <c r="E9" s="2">
        <f t="shared" si="2"/>
        <v>4.255959606263065</v>
      </c>
    </row>
    <row r="10" spans="1:5" ht="12.75">
      <c r="A10" s="5">
        <v>0.00243055555555556</v>
      </c>
      <c r="B10" s="4">
        <f t="shared" si="0"/>
        <v>0.00243055555555556</v>
      </c>
      <c r="C10" s="4">
        <f t="shared" si="1"/>
        <v>411.4285714285707</v>
      </c>
      <c r="D10" s="6">
        <v>5.5</v>
      </c>
      <c r="E10" s="2">
        <f t="shared" si="2"/>
        <v>5.566583363084584</v>
      </c>
    </row>
    <row r="11" spans="1:5" ht="12.75">
      <c r="A11" s="5">
        <v>0.00208333333333333</v>
      </c>
      <c r="B11" s="4">
        <f t="shared" si="0"/>
        <v>0.00208333333333333</v>
      </c>
      <c r="C11" s="4">
        <f t="shared" si="1"/>
        <v>480.0000000000008</v>
      </c>
      <c r="D11" s="6">
        <v>7.2</v>
      </c>
      <c r="E11" s="2">
        <f t="shared" si="2"/>
        <v>7.35462589891366</v>
      </c>
    </row>
    <row r="12" spans="1:5" ht="12.75">
      <c r="A12" s="5">
        <v>0.00173611111111111</v>
      </c>
      <c r="B12" s="4">
        <f t="shared" si="0"/>
        <v>0.00173611111111111</v>
      </c>
      <c r="C12" s="4">
        <f t="shared" si="1"/>
        <v>576.0000000000003</v>
      </c>
      <c r="D12" s="6">
        <v>10</v>
      </c>
      <c r="E12" s="2">
        <f t="shared" si="2"/>
        <v>9.906538481154692</v>
      </c>
    </row>
    <row r="13" spans="1:5" ht="12.75">
      <c r="A13" s="5">
        <v>0.00138888888888889</v>
      </c>
      <c r="B13" s="4">
        <f t="shared" si="0"/>
        <v>0.00138888888888889</v>
      </c>
      <c r="C13" s="4">
        <f t="shared" si="1"/>
        <v>719.9999999999994</v>
      </c>
      <c r="D13" s="6">
        <v>13.9</v>
      </c>
      <c r="E13" s="2">
        <f t="shared" si="2"/>
        <v>13.795223644616721</v>
      </c>
    </row>
    <row r="14" spans="1:5" ht="12.75">
      <c r="A14" s="5">
        <v>0.00104166666666667</v>
      </c>
      <c r="B14" s="4">
        <f t="shared" si="0"/>
        <v>0.00104166666666667</v>
      </c>
      <c r="C14" s="4">
        <f t="shared" si="1"/>
        <v>959.999999999997</v>
      </c>
      <c r="D14" s="6">
        <v>20.3</v>
      </c>
      <c r="E14" s="2">
        <f t="shared" si="2"/>
        <v>20.357453970520723</v>
      </c>
    </row>
    <row r="15" spans="1:5" ht="12.75">
      <c r="A15" s="9">
        <v>0.00069444444444445</v>
      </c>
      <c r="B15" s="4">
        <f t="shared" si="0"/>
        <v>0.00069444444444445</v>
      </c>
      <c r="C15" s="4">
        <f t="shared" si="1"/>
        <v>1439.9999999999884</v>
      </c>
      <c r="D15" s="6"/>
      <c r="E15" s="2">
        <f t="shared" si="2"/>
        <v>33.603547202529604</v>
      </c>
    </row>
    <row r="16" spans="1:5" ht="12.75">
      <c r="A16" s="9">
        <v>0.00034722222222223</v>
      </c>
      <c r="B16" s="4">
        <f t="shared" si="0"/>
        <v>0.00034722222222223</v>
      </c>
      <c r="C16" s="4">
        <f t="shared" si="1"/>
        <v>2879.9999999999354</v>
      </c>
      <c r="D16" s="6"/>
      <c r="E16" s="2">
        <f t="shared" si="2"/>
        <v>73.58509205895743</v>
      </c>
    </row>
    <row r="17" ht="12.75">
      <c r="E17" s="2"/>
    </row>
    <row r="18" spans="1:5" ht="12.75">
      <c r="A18" s="8" t="s">
        <v>7</v>
      </c>
      <c r="E18" s="2"/>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8.xml><?xml version="1.0" encoding="utf-8"?>
<worksheet xmlns="http://schemas.openxmlformats.org/spreadsheetml/2006/main" xmlns:r="http://schemas.openxmlformats.org/officeDocument/2006/relationships">
  <dimension ref="A2:E20"/>
  <sheetViews>
    <sheetView workbookViewId="0" topLeftCell="A1">
      <selection activeCell="E19" sqref="E19"/>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INDEX(LINEST(D8:D18,B8:C18),1)</f>
        <v>0.037926176295925464</v>
      </c>
    </row>
    <row r="3" spans="4:5" ht="12.75">
      <c r="D3" s="1" t="s">
        <v>5</v>
      </c>
      <c r="E3" s="4">
        <f>INDEX(LINEST(D8:D18,B8:C18),2)</f>
        <v>228.61188281652034</v>
      </c>
    </row>
    <row r="4" spans="4:5" ht="12.75">
      <c r="D4" s="1" t="s">
        <v>6</v>
      </c>
      <c r="E4" s="4">
        <f>INDEX(LINEST(D8:D18,B8:C18),3)</f>
        <v>-6.291089472738385</v>
      </c>
    </row>
    <row r="5" ht="12.75"/>
    <row r="6" spans="1:5" ht="14.25">
      <c r="A6" s="5" t="s">
        <v>1</v>
      </c>
      <c r="B6" s="3" t="s">
        <v>2</v>
      </c>
      <c r="C6" s="3" t="s">
        <v>3</v>
      </c>
      <c r="D6" s="7">
        <v>0.85</v>
      </c>
      <c r="E6" s="1" t="s">
        <v>0</v>
      </c>
    </row>
    <row r="7" spans="1:5" ht="12.75">
      <c r="A7" s="9">
        <v>0.004861111111111111</v>
      </c>
      <c r="B7" s="4">
        <f>A7</f>
        <v>0.004861111111111111</v>
      </c>
      <c r="C7" s="4">
        <f>1/A7</f>
        <v>205.71428571428572</v>
      </c>
      <c r="D7" s="7"/>
      <c r="E7" s="2">
        <f>$E$2*C7+$E$3*B7+$E$4</f>
        <v>2.622174557543415</v>
      </c>
    </row>
    <row r="8" spans="1:5" ht="12.75">
      <c r="A8" s="5">
        <v>0.004513888888888889</v>
      </c>
      <c r="B8" s="4">
        <f>A8</f>
        <v>0.004513888888888889</v>
      </c>
      <c r="C8" s="4">
        <f>1/A8</f>
        <v>221.53846153846152</v>
      </c>
      <c r="D8" s="6">
        <v>3.2</v>
      </c>
      <c r="E8" s="2">
        <f aca="true" t="shared" si="0" ref="E8:E19">$E$2*C8+$E$3*B8+$E$4</f>
        <v>3.1429459136108697</v>
      </c>
    </row>
    <row r="9" spans="1:5" ht="12.75">
      <c r="A9" s="5">
        <v>0.004166666666666667</v>
      </c>
      <c r="B9" s="4">
        <f aca="true" t="shared" si="1" ref="B9:B19">A9</f>
        <v>0.004166666666666667</v>
      </c>
      <c r="C9" s="4">
        <f aca="true" t="shared" si="2" ref="C9:C19">1/A9</f>
        <v>240</v>
      </c>
      <c r="D9" s="6">
        <v>3.7</v>
      </c>
      <c r="E9" s="2">
        <f t="shared" si="0"/>
        <v>3.7637423500192284</v>
      </c>
    </row>
    <row r="10" spans="1:5" ht="12.75">
      <c r="A10" s="5">
        <v>0.00381944444444444</v>
      </c>
      <c r="B10" s="4">
        <f t="shared" si="1"/>
        <v>0.00381944444444444</v>
      </c>
      <c r="C10" s="4">
        <f t="shared" si="2"/>
        <v>261.8181818181821</v>
      </c>
      <c r="D10" s="6">
        <v>4.3</v>
      </c>
      <c r="E10" s="2">
        <f t="shared" si="0"/>
        <v>4.511843434134198</v>
      </c>
    </row>
    <row r="11" spans="1:5" ht="12.75">
      <c r="A11" s="5">
        <v>0.00347222222222222</v>
      </c>
      <c r="B11" s="4">
        <f t="shared" si="1"/>
        <v>0.00347222222222222</v>
      </c>
      <c r="C11" s="4">
        <f t="shared" si="2"/>
        <v>288.00000000000017</v>
      </c>
      <c r="D11" s="6">
        <v>5.3</v>
      </c>
      <c r="E11" s="2">
        <f t="shared" si="0"/>
        <v>5.425440560267738</v>
      </c>
    </row>
    <row r="12" spans="1:5" ht="12.75">
      <c r="A12" s="5">
        <v>0.003125</v>
      </c>
      <c r="B12" s="4">
        <f t="shared" si="1"/>
        <v>0.003125</v>
      </c>
      <c r="C12" s="4">
        <f t="shared" si="2"/>
        <v>320</v>
      </c>
      <c r="D12" s="6">
        <v>6.8</v>
      </c>
      <c r="E12" s="2">
        <f t="shared" si="0"/>
        <v>6.55969907575939</v>
      </c>
    </row>
    <row r="13" spans="1:5" ht="12.75">
      <c r="A13" s="5">
        <v>0.00277777777777778</v>
      </c>
      <c r="B13" s="4">
        <f t="shared" si="1"/>
        <v>0.00277777777777778</v>
      </c>
      <c r="C13" s="4">
        <f t="shared" si="2"/>
        <v>359.9999999999997</v>
      </c>
      <c r="D13" s="6">
        <v>8.3</v>
      </c>
      <c r="E13" s="2">
        <f t="shared" si="0"/>
        <v>7.997367001618439</v>
      </c>
    </row>
    <row r="14" spans="1:5" ht="12.75">
      <c r="A14" s="5">
        <v>0.00243055555555555</v>
      </c>
      <c r="B14" s="4">
        <f t="shared" si="1"/>
        <v>0.00243055555555555</v>
      </c>
      <c r="C14" s="4">
        <f t="shared" si="2"/>
        <v>411.42857142857235</v>
      </c>
      <c r="D14" s="6">
        <v>10</v>
      </c>
      <c r="E14" s="2">
        <f t="shared" si="0"/>
        <v>9.868476942288119</v>
      </c>
    </row>
    <row r="15" spans="1:5" ht="12.75">
      <c r="A15" s="5">
        <v>0.00208333333333333</v>
      </c>
      <c r="B15" s="4">
        <f t="shared" si="1"/>
        <v>0.00208333333333333</v>
      </c>
      <c r="C15" s="4">
        <f t="shared" si="2"/>
        <v>480.0000000000008</v>
      </c>
      <c r="D15" s="6">
        <v>12.5</v>
      </c>
      <c r="E15" s="2">
        <f t="shared" si="0"/>
        <v>12.389749905173616</v>
      </c>
    </row>
    <row r="16" spans="1:5" ht="12.75">
      <c r="A16" s="5">
        <v>0.00173611111111111</v>
      </c>
      <c r="B16" s="4">
        <f t="shared" si="1"/>
        <v>0.00173611111111111</v>
      </c>
      <c r="C16" s="4">
        <f t="shared" si="2"/>
        <v>576.0000000000003</v>
      </c>
      <c r="D16" s="6">
        <v>15.2</v>
      </c>
      <c r="E16" s="2">
        <f t="shared" si="0"/>
        <v>15.951283703604485</v>
      </c>
    </row>
    <row r="17" spans="1:5" ht="12.75">
      <c r="A17" s="5">
        <v>0.00138888888888889</v>
      </c>
      <c r="B17" s="4">
        <f t="shared" si="1"/>
        <v>0.00138888888888889</v>
      </c>
      <c r="C17" s="4">
        <f t="shared" si="2"/>
        <v>719.9999999999994</v>
      </c>
      <c r="D17" s="6">
        <v>21.6</v>
      </c>
      <c r="E17" s="2">
        <f t="shared" si="0"/>
        <v>21.33327396423976</v>
      </c>
    </row>
    <row r="18" spans="1:5" ht="12.75">
      <c r="A18" s="5">
        <v>0.00104166666666666</v>
      </c>
      <c r="B18" s="4">
        <f t="shared" si="1"/>
        <v>0.00104166666666666</v>
      </c>
      <c r="C18" s="4">
        <f t="shared" si="2"/>
        <v>960.0000000000063</v>
      </c>
      <c r="D18" s="6">
        <v>30.4</v>
      </c>
      <c r="E18" s="2">
        <f t="shared" si="0"/>
        <v>30.35617714928417</v>
      </c>
    </row>
    <row r="19" spans="1:5" ht="12.75">
      <c r="A19" s="3">
        <v>0.0006944444444444445</v>
      </c>
      <c r="B19" s="3">
        <f t="shared" si="1"/>
        <v>0.0006944444444444445</v>
      </c>
      <c r="C19" s="3">
        <f t="shared" si="2"/>
        <v>1440</v>
      </c>
      <c r="E19" s="2">
        <f t="shared" si="0"/>
        <v>48.4813626453502</v>
      </c>
    </row>
    <row r="20" ht="12.75">
      <c r="A20"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9.xml><?xml version="1.0" encoding="utf-8"?>
<worksheet xmlns="http://schemas.openxmlformats.org/spreadsheetml/2006/main" xmlns:r="http://schemas.openxmlformats.org/officeDocument/2006/relationships">
  <dimension ref="A1:G5"/>
  <sheetViews>
    <sheetView workbookViewId="0" topLeftCell="A1">
      <selection activeCell="A1" sqref="A1:G4"/>
    </sheetView>
  </sheetViews>
  <sheetFormatPr defaultColWidth="11.421875" defaultRowHeight="12.75"/>
  <sheetData>
    <row r="1" spans="1:7" ht="12.75">
      <c r="A1" s="64" t="s">
        <v>17</v>
      </c>
      <c r="B1" s="65"/>
      <c r="C1" s="65"/>
      <c r="D1" s="65"/>
      <c r="E1" s="65"/>
      <c r="F1" s="65"/>
      <c r="G1" s="65"/>
    </row>
    <row r="2" spans="1:7" ht="12.75">
      <c r="A2" s="20" t="s">
        <v>4</v>
      </c>
      <c r="B2" s="21">
        <f>'85%'!E2</f>
        <v>0.037926176295925464</v>
      </c>
      <c r="C2" s="21">
        <f>'90%'!E2</f>
        <v>0.02784942877543769</v>
      </c>
      <c r="D2" s="21">
        <f>'95%'!E2</f>
        <v>0.018833815788181506</v>
      </c>
      <c r="E2" s="21">
        <f>'100%'!E2</f>
        <v>0.015108267716534934</v>
      </c>
      <c r="F2" s="21">
        <f>'105%'!E2</f>
        <v>0.01204601990049724</v>
      </c>
      <c r="G2" s="21">
        <f>'110%'!E2</f>
        <v>0.008958333333333393</v>
      </c>
    </row>
    <row r="3" spans="1:7" ht="12.75">
      <c r="A3" s="20" t="s">
        <v>5</v>
      </c>
      <c r="B3" s="21">
        <f>'85%'!E3</f>
        <v>228.61188281652034</v>
      </c>
      <c r="C3" s="21">
        <f>'90%'!E3</f>
        <v>350.3018309788062</v>
      </c>
      <c r="D3" s="21">
        <f>'95%'!E3</f>
        <v>-650.6834801567478</v>
      </c>
      <c r="E3" s="21">
        <f>'100%'!E3</f>
        <v>-263.0551181105645</v>
      </c>
      <c r="F3" s="21">
        <f>'105%'!E3</f>
        <v>-593.1940298510069</v>
      </c>
      <c r="G3" s="21">
        <f>'110%'!E3</f>
        <v>-1151.9999999999152</v>
      </c>
    </row>
    <row r="4" spans="1:7" ht="12.75">
      <c r="A4" s="20" t="s">
        <v>6</v>
      </c>
      <c r="B4" s="21">
        <f>'85%'!E4</f>
        <v>-6.291089472738385</v>
      </c>
      <c r="C4" s="21">
        <f>'90%'!E4</f>
        <v>-6.7428953945022965</v>
      </c>
      <c r="D4" s="21">
        <f>'95%'!E4</f>
        <v>-3.249771171542788</v>
      </c>
      <c r="E4" s="21">
        <f>'100%'!E4</f>
        <v>-4.265354330707817</v>
      </c>
      <c r="F4" s="21">
        <f>'105%'!E4</f>
        <v>-4.1791044776113875</v>
      </c>
      <c r="G4" s="21">
        <f>'110%'!E4</f>
        <v>-3.4000000000001425</v>
      </c>
    </row>
    <row r="5" spans="1:7" ht="12.75">
      <c r="A5" s="1"/>
      <c r="B5" s="4"/>
      <c r="C5" s="4"/>
      <c r="D5" s="4"/>
      <c r="E5" s="4"/>
      <c r="F5" s="4"/>
      <c r="G5" s="4"/>
    </row>
  </sheetData>
  <mergeCells count="1">
    <mergeCell ref="A1:G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 DEWYNTER</dc:creator>
  <cp:keywords/>
  <dc:description/>
  <cp:lastModifiedBy>Jean-François Meys</cp:lastModifiedBy>
  <cp:lastPrinted>2007-08-30T14:15:42Z</cp:lastPrinted>
  <dcterms:created xsi:type="dcterms:W3CDTF">2005-01-28T07:40:37Z</dcterms:created>
  <dcterms:modified xsi:type="dcterms:W3CDTF">2007-10-14T19:34:20Z</dcterms:modified>
  <cp:category/>
  <cp:version/>
  <cp:contentType/>
  <cp:contentStatus/>
</cp:coreProperties>
</file>